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1685" tabRatio="932" firstSheet="5" activeTab="12"/>
  </bookViews>
  <sheets>
    <sheet name="Wnioskodawca" sheetId="1" r:id="rId1"/>
    <sheet name="Wskaźniki" sheetId="2" r:id="rId2"/>
    <sheet name="Grupy_docelowe" sheetId="3" r:id="rId3"/>
    <sheet name="Ryzyko" sheetId="4" r:id="rId4"/>
    <sheet name="Krótki_opis_projektu" sheetId="5" r:id="rId5"/>
    <sheet name="Zadania" sheetId="6" r:id="rId6"/>
    <sheet name="Kwoty_ryczałtowe" sheetId="7" r:id="rId7"/>
    <sheet name="Potencjał" sheetId="8" r:id="rId8"/>
    <sheet name="Budżet_ogółem" sheetId="9" r:id="rId9"/>
    <sheet name="Budżet_szczegółowy" sheetId="10" r:id="rId10"/>
    <sheet name="Uzasadnienie_wydatków" sheetId="11" r:id="rId11"/>
    <sheet name="Harmonogram" sheetId="12" r:id="rId12"/>
    <sheet name="Oświadczenia" sheetId="13" r:id="rId13"/>
  </sheets>
  <definedNames>
    <definedName name="IX.1_Aktywna_integracja_osób_zagrożonych_ubóstwem_lub_wykluczeniem_społecznym">'Wnioskodawca'!$T$603:$T$604</definedName>
    <definedName name="IX.2_Usługi_na_rzecz_osób_zagrożonych_ubóstwem_lub_wykluczeniem_społecznym">'Wnioskodawca'!$T$605:$T$606</definedName>
    <definedName name="IX.3_Rozwój_ekonomii_społecznej">'Wnioskodawca'!$T$607:$T$608</definedName>
    <definedName name="IX_Włączenie_społeczne">'Wnioskodawca'!$T$597:$T$599</definedName>
    <definedName name="Kosztypośrednie">#REF!</definedName>
    <definedName name="_xlnm.Print_Area" localSheetId="8">'Budżet_ogółem'!$A$2:$H$46</definedName>
    <definedName name="_xlnm.Print_Area" localSheetId="9">'Budżet_szczegółowy'!$A$2:$Y$480</definedName>
    <definedName name="_xlnm.Print_Area" localSheetId="2">'Grupy_docelowe'!$A$2:$B$20</definedName>
    <definedName name="_xlnm.Print_Area" localSheetId="11">'Harmonogram'!$A$2:$Z$60</definedName>
    <definedName name="_xlnm.Print_Area" localSheetId="4">'Krótki_opis_projektu'!$A$2:$A$5</definedName>
    <definedName name="_xlnm.Print_Area" localSheetId="6">'Kwoty_ryczałtowe'!$A$2:$E$82</definedName>
    <definedName name="_xlnm.Print_Area" localSheetId="12">'Oświadczenia'!$A$1:$E$119</definedName>
    <definedName name="_xlnm.Print_Area" localSheetId="7">'Potencjał'!$A$2:$A$24</definedName>
    <definedName name="_xlnm.Print_Area" localSheetId="3">'Ryzyko'!$A$2:$C$52</definedName>
    <definedName name="_xlnm.Print_Area" localSheetId="10">'Uzasadnienie_wydatków'!$A$2:$D$93</definedName>
    <definedName name="_xlnm.Print_Area" localSheetId="0">'Wnioskodawca'!$A$1:$L$237</definedName>
    <definedName name="_xlnm.Print_Area" localSheetId="1">'Wskaźniki'!$A$2:$I$101</definedName>
    <definedName name="_xlnm.Print_Area" localSheetId="5">'Zadania'!$A$2:$E$159</definedName>
    <definedName name="procent">'Budżet_ogółem'!$M$24:$M$31</definedName>
    <definedName name="_xlnm.Print_Titles" localSheetId="8">'Budżet_ogółem'!$3:$3</definedName>
    <definedName name="_xlnm.Print_Titles" localSheetId="9">'Budżet_szczegółowy'!$3:$4</definedName>
    <definedName name="_xlnm.Print_Titles" localSheetId="11">'Harmonogram'!$3:$5</definedName>
    <definedName name="_xlnm.Print_Titles" localSheetId="6">'Kwoty_ryczałtowe'!$4:$5</definedName>
    <definedName name="_xlnm.Print_Titles" localSheetId="3">'Ryzyko'!$4:$4</definedName>
    <definedName name="VIII.3_Wsparcie_przedsiębiorczości">'Wnioskodawca'!$T$600:$T$602</definedName>
    <definedName name="VIII_Zatrudnienie">'Wnioskodawca'!$T$594:$T$596</definedName>
    <definedName name="zadanie1">'Budżet_szczegółowy'!$B$8:$B$37</definedName>
  </definedNames>
  <calcPr fullCalcOnLoad="1"/>
</workbook>
</file>

<file path=xl/sharedStrings.xml><?xml version="1.0" encoding="utf-8"?>
<sst xmlns="http://schemas.openxmlformats.org/spreadsheetml/2006/main" count="1228" uniqueCount="653">
  <si>
    <t>w tym wkład prywatny</t>
  </si>
  <si>
    <t>Wkład własny (T/N)</t>
  </si>
  <si>
    <t>jako % wartości wkładu Unii Europejskiej</t>
  </si>
  <si>
    <t>dof</t>
  </si>
  <si>
    <t>cf</t>
  </si>
  <si>
    <t>Przewidywana liczba osób objętych wsparciem (wymieniona w punkcie 3.2)</t>
  </si>
  <si>
    <t>Przewidywana liczba podmiotów objętych wsparciem (wymieniona w punkcie 3.2)</t>
  </si>
  <si>
    <t>VAT</t>
  </si>
  <si>
    <t>ww+wr</t>
  </si>
  <si>
    <t>dochód</t>
  </si>
  <si>
    <t>Uzasadnienie dla kwalifikowalności VAT/częściowej kwalifikowalności VAT</t>
  </si>
  <si>
    <t>5.2 Personel projektu w kosztach ogółem</t>
  </si>
  <si>
    <t>5.3 Zadania zlecone w kosztach ogółem</t>
  </si>
  <si>
    <t>5.4 Środki trwałe w kosztach ogółem</t>
  </si>
  <si>
    <t>5.5 Cross-financing w kosztach ogółem</t>
  </si>
  <si>
    <t>5.6 Środki trwałe i cross-financing w kosztach ogółem</t>
  </si>
  <si>
    <t>5.7 Wkład własny</t>
  </si>
  <si>
    <t>5.7.1 Wkład własny (inny)</t>
  </si>
  <si>
    <t>5.7.2 Wkład prywatny</t>
  </si>
  <si>
    <t>5.7.2.1 w tym wkład prywatny wymagany przepisami pomocy publicznej</t>
  </si>
  <si>
    <t>5.7.3 Wkład własny (suma)</t>
  </si>
  <si>
    <t>5.7.3.1 w tym wkład własny w kosztach bezpośrednich</t>
  </si>
  <si>
    <t>5.7.3.2 w tym wkład własny w kosztach pośrednich</t>
  </si>
  <si>
    <r>
      <t xml:space="preserve">5.8 Dochód </t>
    </r>
    <r>
      <rPr>
        <sz val="9"/>
        <rFont val="Arial"/>
        <family val="2"/>
      </rPr>
      <t>(w rozumieniu art.61 rozporządzenia CPR - nie dotyczy dochodu incydentalnego)</t>
    </r>
  </si>
  <si>
    <t>5.9 Wnioskowane dofinansowanie</t>
  </si>
  <si>
    <t>5.10 Koszt przypadający na jednego uczestnika</t>
  </si>
  <si>
    <t>5.11 Koszt przypadający na jeden podmiot objęty wsparciem</t>
  </si>
  <si>
    <t>VIII. Harmonogram realizacji projektu</t>
  </si>
  <si>
    <t>VII. Uzasanienie wydatków</t>
  </si>
  <si>
    <t>Wskaźniki horyzontalne</t>
  </si>
  <si>
    <t>Liczba projektów, w których sfinansowano koszty racjonalnych usprawnień dla osób z niepełnosprawnościami</t>
  </si>
  <si>
    <t>Liczba obiektów dostosowanych do potrzeb osób z niepełnosprawnościami</t>
  </si>
  <si>
    <t>Liczba osób objętych szkoleniami/doradztwem w zakresie kompetencji cyfrowych</t>
  </si>
  <si>
    <t>osoby</t>
  </si>
  <si>
    <t>Zidentyfikuj sytuacje, których wystąpienie utrudni lub uniemożliwi osiągnięcie wartości docelowej wskaźników rezultatu wskazanych w pkt. 3.1.2 wniosku.
Wskaż, w jaki sposób zidentyfikujesz wystąpienie takich sytuacji (zajścia ryzyka).
Opisz działania, które zostaną podjęte, aby zapobiec wystąpieniu ryzyka i jakie będą mogły zostać podjęte, aby zminimalizować skutki wystąpienia ryzyka.</t>
  </si>
  <si>
    <t xml:space="preserve"> - Wskaż zadania, które będą realizowane w projekcie;
 - Opisz szczegółowo zadania, które będą realizowane w projekcie i uzasadnij potrzebę ich realizacji;
 - Wskaż zadanie/zadania, w którym/których będą prowadzone działania na rzecz wyrównania szans płci w projekcie;
 - Wskaż, w jaki sposób projekt realizuje zasadę równości szans i dostępności dla osób z niepełnosprawnościami;
 - Przyporządkuj poszczególne zadania do odpowiednich wskaźników wskazanych w pkt 3.1.2 wniosku (o ile dotyczy);
 - Wskaż wartość wskaźnika, która zostanie osiągnięta w ramach zadania;
 - Opisz, w jaki sposób zostanie zachowana trwałość i wpływ rezultatów projektu (o ile dotyczy);
 - Przypisz partnerów do zadań, za których wykonanie będą oni odpowiedzialni w ramach projektu (o ile dotyczy);
 - Uzasadnij wybór partnerów do realizacji poszczególnych zadań (o ile dotyczy).</t>
  </si>
  <si>
    <t>pow. 5 000 000</t>
  </si>
  <si>
    <t>Cel szczegółowy RPO WŁ 
dla Osi IX Włączenie społeczne:</t>
  </si>
  <si>
    <t xml:space="preserve"> - Określ wskaźniki, które będą wytworzone w ramach realizacji poszczególnych kwot ryczałtowych oraz dokumenty potwierdzające realizację wskaźników.</t>
  </si>
  <si>
    <t>NIE</t>
  </si>
  <si>
    <t>Cel szczegółowy RPO WŁ 
dla Osi VIII Zatrudnienie:</t>
  </si>
  <si>
    <t>szt.</t>
  </si>
  <si>
    <r>
      <t>Okres realizacji projektu:</t>
    </r>
    <r>
      <rPr>
        <sz val="10"/>
        <rFont val="Arial"/>
        <family val="2"/>
      </rPr>
      <t xml:space="preserve">             </t>
    </r>
  </si>
  <si>
    <t>Osoba/y uprawnione do podejmowania decyzji wiążących w stosunku do Partnera projektu:</t>
  </si>
  <si>
    <t>Uzasadnienie konieczności pozyskania środków trwałych i wartości niematerialnych i prawnych</t>
  </si>
  <si>
    <t>*Określ cel główny projektu oraz opisz, w jaki sposób przyczyni się on do realizacji wskazanego celu szczegółowego RPO WŁ oraz (jeśli dotyczy) innych celów sformułowanych w dokumentach strategicznych;
* Określ, w jaki sposób mierzona będzie realizacja wskazanego celu szczegółowego RPO WŁ – ustal wskaźniki realizacji celu: rezultatu, produktu oraz wskaźniki efektywności społeczno-zatrudnieniowej, czy też zatrudnieniowej (o ile dotyczy);
* Określ jednostkę pomiaru wskaźników;
* Określ wartość docelową wskaźników horyzontalnych (jeśli dotyczy);
* Określ wartość bazową wskaźnika rezultatu (stan wyjściowy projektu) i jego wartość docelową (której osiągnięcie będzie uznane za zrealizowanie wskazanego celu);
* Określ wartość docelową wskaźnika produktu, powiązanego ze wskaźnikiem rezultatu;
* Określ, w jaki sposób i na jakiej podstawie mierzone będą wskaźniki realizacji celu (ustal źródło weryfikacji/pozyskania danych do pomiaru wskaźnika oraz częstotliwość pomiaru).</t>
  </si>
  <si>
    <t>Wyrażam zgodę na przeprowadzenie procesu negocjacji pisemnie z wykorzystaniem poczty elektronicznej.</t>
  </si>
  <si>
    <t>Oświadczam, że: 
- w okresie realizacji projektu będę prowadził/a na terenie województwa łódzkiego biuro projektu (lub podmiot, który reprezentuję posiada tam siedzibę, filię, delegaturę, oddział czy inną prawnie dozwoloną formę organizacyjną działalności)
- biuro projektu będzie oferowało możliwość udostępnienia pełnej dokumentacji wdrażanego projektu oraz uczestnicy projektu będą posiadali możliwość osobistego kontaktu z kadrą projektu.</t>
  </si>
  <si>
    <t>Ja niżej podpisany/a oświadczam, że:
- podmiot, który reprezentuję nie podlega wykluczeniu z możliwości otrzymania dofinansowania, w tym wykluczeniu, o którym mowa w: art. 207 ust. 4 ustawy z dnia 27 sierpnia 2009 r. o finansach publicznych oraz że wobec podmiotu, który reprezentuję, nie został orzeczony zakaz dostępu do środków funduszy europejskich na podstawie:
a) art. 12 ust. 1 pkt 1 ustawy z dnia 15 czerwca 2012 r. o skutkach powierzania wykonywania pracy cudzoziemcom przebywającym wbrew przepisom na terytorium Rzeczypospolitej Polskiej,
b) art. 9 ust. 1 pkt 2a ustawy z dnia 28 października 2002 r. o odpowiedzialności podmiotów zbiorowych za czyny zabronione pod groźbą kary.
- zapoznałem/łam się z informacjami zawartymi w niniejszym wniosku o dofinansowanie;
- zobowiązuję się do realizowania projektu zgodnie z informacjami zawartymi w niniejszym wniosku o dofinansowanie.</t>
  </si>
  <si>
    <t>Pieczęć firmowa i podpis osoby/ób uprawnionej/nych do podejmowania decyzji wiążących w stosunku do wnioskodawcy.</t>
  </si>
  <si>
    <r>
      <rPr>
        <b/>
        <sz val="10"/>
        <rFont val="Arial"/>
        <family val="2"/>
      </rPr>
      <t xml:space="preserve">Pieczęć firmowa i podpis osoby/ób uprawnionej/nych do podejmowania decyzji wiążących w stosunku do Partnera projektu </t>
    </r>
    <r>
      <rPr>
        <sz val="10"/>
        <rFont val="Arial"/>
        <family val="2"/>
      </rPr>
      <t xml:space="preserve">
</t>
    </r>
    <r>
      <rPr>
        <sz val="8"/>
        <rFont val="Arial"/>
        <family val="2"/>
      </rPr>
      <t>(Należy sprawdzić czy nazwa Partnera, imię i nazwisko osoby/ób uprawnionej/nych do podejmowania decyzji wiążących w stosunku do Partnera projektu są zgodne z danymi wpisanymi w arkuszu Wnioskodawca).</t>
    </r>
  </si>
  <si>
    <r>
      <rPr>
        <b/>
        <sz val="10"/>
        <rFont val="Arial"/>
        <family val="2"/>
      </rPr>
      <t xml:space="preserve">Pieczęć Firmowa i podpis osoby/ób uprawnionej/nych do podejmowania decyzji wiążących w stosunku do Partnera projektu </t>
    </r>
    <r>
      <rPr>
        <sz val="10"/>
        <rFont val="Arial"/>
        <family val="2"/>
      </rPr>
      <t xml:space="preserve">
</t>
    </r>
    <r>
      <rPr>
        <sz val="8"/>
        <rFont val="Arial"/>
        <family val="2"/>
      </rPr>
      <t>(Należy sprawdzić czy nazwa Partnera, imię i nazwisko osoby/ób uprawnionej/nych do podejmowania decyzji wiążących w stosunku do Partnera projektu są zgodne z danymi wpisanymi w arkuszu Wnioskodawca).</t>
    </r>
  </si>
  <si>
    <t>Liczba miejsc pracy utworzonych w przedsiębiorstwach społecznych</t>
  </si>
  <si>
    <t>Liczba miejsc pracy utworzonych w przedsiębiorstwach społecznych dla osób z niepełnosprawnościami</t>
  </si>
  <si>
    <t>Liczba podmiotów, które otrzymały do wykorzystania regionalny raport o rozwoju ekonomii społecznej</t>
  </si>
  <si>
    <t>Nazwa wskaźnika</t>
  </si>
  <si>
    <t>3.2 Grupy docelowe</t>
  </si>
  <si>
    <t>opis sytuacji</t>
  </si>
  <si>
    <t>sposób identyfikacji</t>
  </si>
  <si>
    <t>o zagwarantowanie przez właściwą instytucję ochrony informacji i tajemnic zawartych w niniejszym wniosku (Należy wskazać ich zakres i podstawę prawną ochrony wskazanych informacji i tajemnic)</t>
  </si>
  <si>
    <t>Produkty</t>
  </si>
  <si>
    <t>Rezultatu</t>
  </si>
  <si>
    <t>Formy prawne:</t>
  </si>
  <si>
    <t>wspólnoty mieszkaniowe</t>
  </si>
  <si>
    <t>uczelnie</t>
  </si>
  <si>
    <t>fundusze</t>
  </si>
  <si>
    <t>europejskie ugrupowanie współpracy terytorialnej</t>
  </si>
  <si>
    <t>stowarzyszenia niewpisane do KRS</t>
  </si>
  <si>
    <t>organizacje społeczne oddzielnie niewymienione niewpisane do KRS</t>
  </si>
  <si>
    <t>partie polityczne</t>
  </si>
  <si>
    <t>samorządy gospodarcze i zawodowe niewpisane do KRS</t>
  </si>
  <si>
    <t>przedstawicielstwa zagraniczne</t>
  </si>
  <si>
    <t>europejskie zgrupowania interesów gospodarczych</t>
  </si>
  <si>
    <t>spółki partnerskie - mikroprzedsiębiorstwo</t>
  </si>
  <si>
    <t>spółki partnerskie - małe przedsiębiorstwo</t>
  </si>
  <si>
    <t>spółki partnerskie - średnie przedsiębiorstwo</t>
  </si>
  <si>
    <t>spółki partnerskie - duże przedsiębiorstwo</t>
  </si>
  <si>
    <t>spółki akcyjne - mikroprzedsiębiorstwo</t>
  </si>
  <si>
    <t>spółki akcyjne - małe przedsiębiorstwo</t>
  </si>
  <si>
    <t>spółki akcyjne - średnie przedsiębiorstwo</t>
  </si>
  <si>
    <t>jako % kosztów bezpośrednich</t>
  </si>
  <si>
    <t>jako % wartości projektu ogółem</t>
  </si>
  <si>
    <t>W odniesieniu do osób lub środowisk zagrożonych ubóstwem lub wykluczeniem społecznym minimalny poziom efektywności społeczno - zatrudnieniowej wynosi co najmniej 56%</t>
  </si>
  <si>
    <t>W odniesieniu do osób lub środowisk zagrożonych ubóstwem lub wykluczeniem społecznym minimalny poziom efektywności zatrudnieniowej wynosi co najmniej 22% poziomu efektywności społeczno - zatrudnieniowej w projekcie</t>
  </si>
  <si>
    <t>spółki akcyjne - duże przedsiębiorstwo</t>
  </si>
  <si>
    <t>spółki z ograniczoną odpowiedzialnością - mikroprzedsiębiorstwo</t>
  </si>
  <si>
    <t>spółki z ograniczoną odpowiedzialnością - małe przedsiębiorstwo</t>
  </si>
  <si>
    <t>spółki z ograniczoną odpowiedzialnością - średnie przedsiębiorstwo</t>
  </si>
  <si>
    <t>spółki z ograniczoną odpowiedzialnością - duże przedsiębiorstwo</t>
  </si>
  <si>
    <t>spółki jawne - mikroprzedsiębiorstwo</t>
  </si>
  <si>
    <t>spółki jawne - małe przedsiębiorstwo</t>
  </si>
  <si>
    <t>spółki jawne - średnie przedsiębiorstwo</t>
  </si>
  <si>
    <t>spółki jawne - duże przedsiębiorstwo</t>
  </si>
  <si>
    <t>spółki komandytowe - mikroprzedsiębiorstwo</t>
  </si>
  <si>
    <t>spółki komandytowe - małe przedsiębiorstwo</t>
  </si>
  <si>
    <t>spółki komandytowe - średnie przedsiębiorstwo</t>
  </si>
  <si>
    <t>spółki komandytowe - duże przedsiębiorstwo</t>
  </si>
  <si>
    <t>spółki komandytowo-akcyjne - mikroprzedsiębiorstwo</t>
  </si>
  <si>
    <t>spółki komandytowo-akcyjne - małe przedsiębiorstwo</t>
  </si>
  <si>
    <t>spółki komandytowo-akcyjne - średnie przedsiębiorstwo</t>
  </si>
  <si>
    <t>spółki komandytowo-akcyjne - duże przedsiębiorstwo</t>
  </si>
  <si>
    <t>spółki europejskie - mikroprzedsiębiorstwo</t>
  </si>
  <si>
    <t>spółki europejskie - małe przedsiębiorstwo</t>
  </si>
  <si>
    <t>spółki europejskie - średnie przedsiębiorstwo</t>
  </si>
  <si>
    <t>spółki europejskie - duże przedsiębiorstwo</t>
  </si>
  <si>
    <t>przedsiębiorstwa państwowe - mikroprzedsiębiorstwo</t>
  </si>
  <si>
    <t>przedsiębiorstwa państwowe - małe przedsiębiorstwo</t>
  </si>
  <si>
    <t>przedsiębiorstwa państwowe - średnie przedsiębiorstwo</t>
  </si>
  <si>
    <t>przedsiębiorstwa państwowe - duże przedsiębiorstwo</t>
  </si>
  <si>
    <t>towarzystwa ubezpieczeń wzajemnych,</t>
  </si>
  <si>
    <t>Województwo: łódzkie</t>
  </si>
  <si>
    <t>Kwoty ryczałtowe</t>
  </si>
  <si>
    <t>pp ippdm</t>
  </si>
  <si>
    <t>- Opisz, jakie są potrzeby i oczekiwania uczestników w kontekście wsparcia, które ma być udzielane w ramach projektu. 
- Opisz bariery, na które napotykają uczestnicy projektu.</t>
  </si>
  <si>
    <t>rozpoczęcie</t>
  </si>
  <si>
    <t>zakończenie rok_mies</t>
  </si>
  <si>
    <t>rozpoczęcie rok_mies</t>
  </si>
  <si>
    <t>instytucje gospodarki budżetowej,</t>
  </si>
  <si>
    <t>związki zawodowe rolników indywidualnych,</t>
  </si>
  <si>
    <t>towarzystwa reasekuracji wzajemnej,</t>
  </si>
  <si>
    <t>główne oddziały zagranicznych zakładów reasekuracji,</t>
  </si>
  <si>
    <t>główne oddziały zagranicznych oddziałów ubezpieczeń,</t>
  </si>
  <si>
    <t>ogólnokrajowe zrzeszenia międzybranżowe,</t>
  </si>
  <si>
    <t>ogólnokrajowe związki międzybranżowe,</t>
  </si>
  <si>
    <t>spółdzielnie,</t>
  </si>
  <si>
    <t>jednostki badawczo-rozwojowe</t>
  </si>
  <si>
    <t>spółdzielnie europejskie,</t>
  </si>
  <si>
    <t>związki rolników, kółek i organizacji rolniczych</t>
  </si>
  <si>
    <t>związki rolniczych zrzeszeń branżowych</t>
  </si>
  <si>
    <t>samodzielne publiczne zakłady opieki zdrowotnej</t>
  </si>
  <si>
    <t>cechy rzemieślnicze</t>
  </si>
  <si>
    <t>fundacje</t>
  </si>
  <si>
    <t>izby rzemieślnicze</t>
  </si>
  <si>
    <t>Związek Rzemiosła Polskiego</t>
  </si>
  <si>
    <t>stowarzyszenia</t>
  </si>
  <si>
    <t>związki stowarzyszeń</t>
  </si>
  <si>
    <t>stowarzyszenia kultury fizycznej</t>
  </si>
  <si>
    <t>związki sportowe</t>
  </si>
  <si>
    <t>polskie związki sportowe</t>
  </si>
  <si>
    <t>inne organizacje społeczne lub zawodowe</t>
  </si>
  <si>
    <t>kolumny transportu sanitarnego</t>
  </si>
  <si>
    <t>stowarzyszenia kultury fizycznej o zasięgu ogólnokrajowym</t>
  </si>
  <si>
    <t>w tym wkład prywatny wymagany przepisami pomocy publicznej</t>
  </si>
  <si>
    <t>zrzeszenia handlu i usług</t>
  </si>
  <si>
    <t>zrzeszenia transportu</t>
  </si>
  <si>
    <t>instytuty badawcze</t>
  </si>
  <si>
    <t>m.Łódź</t>
  </si>
  <si>
    <t>m.Piotrków Trybunalski</t>
  </si>
  <si>
    <t>m.Skierniewice</t>
  </si>
  <si>
    <t>Wartość kosz. poś. dla Instytucji zaangażowanych we wdrażanie PO</t>
  </si>
  <si>
    <t>Partner</t>
  </si>
  <si>
    <t>ogólnokrajowe reprezentacje zrzeszeń handlu i usług</t>
  </si>
  <si>
    <t>ogólnokrajowe reprezentacje zrzeszeń transportu</t>
  </si>
  <si>
    <t>inne organizacje podmiotów gospodarczych</t>
  </si>
  <si>
    <t>izby gospodarcze</t>
  </si>
  <si>
    <t>przedsiębiorstwa zagraniczne - mikroprzedsiębiorstwo</t>
  </si>
  <si>
    <t>związki zawodowe</t>
  </si>
  <si>
    <t>przedsiębiorstwa zagraniczne - średnie przedsiębiorstwo</t>
  </si>
  <si>
    <t>związki pracodawców</t>
  </si>
  <si>
    <t>federacje/konfederacje związków pracodawców</t>
  </si>
  <si>
    <t>kółka rolnicze</t>
  </si>
  <si>
    <t>rolnicze zrzeszenia branżowe</t>
  </si>
  <si>
    <t>oddziały zagranicznych przedsiębiorców - mikroprzedsiębiorstwo</t>
  </si>
  <si>
    <t>oddziały zagranicznych przedsiębiorców - małe przedsiębiorstwo</t>
  </si>
  <si>
    <t>oddziały zagranicznych przedsiębiorców - średnie przedsiębiorstwo</t>
  </si>
  <si>
    <t>oddziały zagranicznych przedsiębiorców - duże przedsiębiorstwo</t>
  </si>
  <si>
    <t>spółdzielcze kasy oszczędnościowo-kredytowe</t>
  </si>
  <si>
    <t>stowarzyszenia ogrodowe</t>
  </si>
  <si>
    <t>związki stowarzyszeń ogrodowych</t>
  </si>
  <si>
    <t>jednostki terenowe stowarzyszeń posiadające osobowość prawną</t>
  </si>
  <si>
    <t>jednostki organizacyjne związków zawodowych posiadające osobowość prawną</t>
  </si>
  <si>
    <t>W odniesieniu do osób o znacznym stopniu niepełnosprawności, osób z niepełnosprawnością intelektualną oraz osób z niepełnosprawnościami sprzężonymi minimalny poziom efektywności społeczno - zatrudnieniowej wynosi co najmniej 46% w projekcie</t>
  </si>
  <si>
    <t>W odniesieniu do osób o znacznym stopniu niepełnosprawności, osób z niepełnosprawnością intelektualną oraz osób z niepełnosprawnościami sprzężonymi minimalny poziom efektywności zatrudnieniowej wynosi co najmniej 12% poziomu efektywności społeczno - zatrudnieniowej w projekcie</t>
  </si>
  <si>
    <t>11.</t>
  </si>
  <si>
    <t>12.</t>
  </si>
  <si>
    <t>Wartość wskaźnika</t>
  </si>
  <si>
    <t>Kwota ryczałtowa</t>
  </si>
  <si>
    <t>spółki cywilne prowadzące działalność na podstawie umowy zawartej zgodnie z Kodeksem cywilnym - mikroprzedsiębiorstwo</t>
  </si>
  <si>
    <t>spółki cywilne prowadzące działalność na podstawie umowy zawartej zgodnie z Kodeksem cywilnym - małe przedsiębiorstwo</t>
  </si>
  <si>
    <t>spółki cywilne prowadzące działalność na podstawie umowy zawartej zgodnie z Kodeksem cywilnym - średnie przedsiębiorstwo</t>
  </si>
  <si>
    <t>spółki cywilne prowadzące działalność na podstawie umowy zawartej zgodnie z Kodeksem cywilnym - duże przedsiębiorstwo</t>
  </si>
  <si>
    <t>spółki przewidziane w przepisach innych ustaw niż Kodeks spółek handlowych i Kodeks cywilny lub formy prawne, do których stosuje się przepisy o spółkach - mikroprzedsiębiorstwo</t>
  </si>
  <si>
    <t>spółki przewidziane w przepisach innych ustaw niż Kodeks spółek handlowych i Kodeks cywilny lub formy prawne, do których stosuje się przepisy o spółkach - małe przedsiębiorstwo</t>
  </si>
  <si>
    <t>Wzrost zatrudnienia osób bezrobotnych, biernych zawodowo i poszukujących pracy.</t>
  </si>
  <si>
    <t>Zwiększenie liczby trwałych, nowopowstałych przedsiębiorstw (start-upów).</t>
  </si>
  <si>
    <t>Przywrócenie zdolności do zatrudnienia osób zagrożonych ubóstwem lub wykluczeniem społecznym.</t>
  </si>
  <si>
    <t>Poprawa dostępu do realizowanych w regionie usług społecznych ograniczających ubóstwo i wykluczenie społeczne.</t>
  </si>
  <si>
    <t>Poprawa dostępu do usług zdrowotnych odpowiadających na zdiagnozowane potrzeby w regionie.</t>
  </si>
  <si>
    <t>Powstanie nowych i trwałych miejsc pracy w sektorze ekonomii społecznej.</t>
  </si>
  <si>
    <t>Wskaźnik efektywności zatrudnieniowej dla osób niepełnosprawnych (%)</t>
  </si>
  <si>
    <t>Wskaźnik efektywności społeczno - zatrudnieniowej dla osób zagrozonych wykluczeniem społecznym (%)</t>
  </si>
  <si>
    <t>Wskaźnik efektywności zatrudnieniowej dla osób zagrożonych wykluczeniem społecznym (%)</t>
  </si>
  <si>
    <t>Wskaźnik efektywności społeczno - zatrudnieniowej dla osób o znacznym stopniu niepełnosprawności, osób z niepełnosprawnością intelektualną oraz osób z niepełnosprawnościami sprzężonymi (%)</t>
  </si>
  <si>
    <t>Wskaźnik efektywności zatrudnieniowej dla osób o znacznym stopniu niepełnosprawności, osób z niepełnosprawnością intelektualną oraz osób z niepełnosprawnościami sprzężonymi (%)</t>
  </si>
  <si>
    <t>Wskaźnik efektywności zatrudnieniowej dla osób długotrwale bezrobotnych (%)</t>
  </si>
  <si>
    <t>Wskaźnik efektywności zatrudnieniowej dla osób o niskich kwalifikacjach (%)</t>
  </si>
  <si>
    <t>Ogólny wskaźnik efektywności zatrudnieniowej dla pozostałych uczestników projektu niekwalifikujących się do żadnej z powyższych grup (%)</t>
  </si>
  <si>
    <t>Procent wzrostu obrotów przedsiębiorstw społecznych objętych wsparciem (%)</t>
  </si>
  <si>
    <t>Liczba grup inicjatywnych, które w wyniku działalności OWES wypracowały założenia co do utworzenia podmiotów ekonomii społecznej (szt.)</t>
  </si>
  <si>
    <t>Liczba środowisk, które w wyniku działalności OWES przystąpiły do wspólnej realizacji przedsięwzięcia mającego na celu rozwój ekonomii społecznej (szt.)</t>
  </si>
  <si>
    <t>Liczba miejsc pracy utworzonych w wyniku działalności OWES dla osób, wskazanych w definicji przedsiębiorstwa społecznego (szt.)</t>
  </si>
  <si>
    <t>Liczba organizacji pozarządowych prowadzących działalność odpłatną pożytku publicznego lub działalność gospodarczą utworzonych w wyniku działalności OWES (szt.)</t>
  </si>
  <si>
    <t/>
  </si>
  <si>
    <t>Liczba miejsc pracy w przeliczeniu na pełne etaty utworzonych w wyniku działalności OWES we wspartych przedsiębiorstwach społecznych (szt.)</t>
  </si>
  <si>
    <t>spółki przewidziane w przepisach innych ustaw niż Kodeks spółek handlowych i Kodeks cywilny lub formy prawne, do których stosuje się przepisy o spółkach - średnie przedsiębiorstwo</t>
  </si>
  <si>
    <t>spółki przewidziane w przepisach innych ustaw niż Kodeks spółek handlowych i Kodeks cywilny lub formy prawne, do których stosuje się przepisy o spółkach - duże przedsiębiorstwo</t>
  </si>
  <si>
    <t>przedszkola publiczne</t>
  </si>
  <si>
    <t>przedszkola niepubliczne - mikroprzedsiębiorstwo</t>
  </si>
  <si>
    <t>przedszkola niepubliczne - małe przedsiębiorstwo</t>
  </si>
  <si>
    <t>przedszkola niepubliczne - średnie przedsiębiorstwo</t>
  </si>
  <si>
    <t>przedszkola niepubliczne - duże przedsiębiorstwo</t>
  </si>
  <si>
    <t>publiczne szkoły podstawowe</t>
  </si>
  <si>
    <t>publiczne gimnazja</t>
  </si>
  <si>
    <t>publiczne szkoły ponadgimnazjalne</t>
  </si>
  <si>
    <t>publiczne szkoły artystyczne</t>
  </si>
  <si>
    <t>niepubliczne szkoły podstawowe - mikroprzedsiębiorstwo</t>
  </si>
  <si>
    <t>niepubliczne szkoły podstawowe - małe przedsiębiorstwo</t>
  </si>
  <si>
    <t>niepubliczne szkoły podstawowe - średnie przedsiębiorstwo</t>
  </si>
  <si>
    <t>niepubliczne szkoły podstawowe - duże przedsiębiorstwo</t>
  </si>
  <si>
    <t>niepubliczne gimnazja</t>
  </si>
  <si>
    <t>niepubliczne szkoły ponadgimnazjalne - mikroprzedsiębiorstwo</t>
  </si>
  <si>
    <t>niepubliczne szkoły ponadgimnazjalne - małe przedsiębiorstwo</t>
  </si>
  <si>
    <t>niepubliczne szkoły ponadgimnazjalne - średnie przedsiębiorstwo</t>
  </si>
  <si>
    <t>niepubliczne szkoły ponadgimnazjalne - duże przedsiębiorstwo</t>
  </si>
  <si>
    <t>niepubliczne szkoły artystyczne - mikroprzedsiębiorstwo</t>
  </si>
  <si>
    <t>niepubliczne szkoły artystyczne - małe przedsiębiorstwo</t>
  </si>
  <si>
    <t>niepubliczne szkoły artystyczne - średnie przedsiębiorstwo</t>
  </si>
  <si>
    <t>niepubliczne szkoły artystyczne - duże przedsiębiorstwo</t>
  </si>
  <si>
    <t>publiczne placówki systemu oświaty</t>
  </si>
  <si>
    <t>niepubliczne placówki systemu oświaty - mikroprzedsiębiorstwo</t>
  </si>
  <si>
    <t>niepubliczne placówki systemu oświaty - małe przedsiębiorstwo</t>
  </si>
  <si>
    <t>niepubliczne placówki systemu oświaty - średnie przedsiębiorstwo</t>
  </si>
  <si>
    <t>niepubliczne placówki systemu oświaty - duże przedsiębiorstwo</t>
  </si>
  <si>
    <t>inne publiczne jednostki organizacyjne systemu oświaty</t>
  </si>
  <si>
    <t>inne niepubliczne jednostki organizacyjne systemu oświaty - mikroprzedsiębiorstwo</t>
  </si>
  <si>
    <t>inne niepubliczne jednostki organizacyjne systemu oświaty - małe przedsiębiorstwo</t>
  </si>
  <si>
    <t>inne niepubliczne jednostki organizacyjne systemu oświaty - średnie przedsiębiorstwo</t>
  </si>
  <si>
    <t>inne niepubliczne jednostki organizacyjne systemu oświaty - duże przedsiębiorstwo</t>
  </si>
  <si>
    <t>publiczne zespoły szkół i placówek systemu oświaty</t>
  </si>
  <si>
    <t>niepubliczne zespoły szkół i placówek systemu oświaty - mikroprzedsiębiorstwo</t>
  </si>
  <si>
    <t>niepubliczne zespoły szkół i placówek systemu oświaty - małe przedsiębiorstwo</t>
  </si>
  <si>
    <t>niepubliczne zespoły szkół i placówek systemu oświaty - średnie przedsiębiorstwo</t>
  </si>
  <si>
    <t>niepubliczne zespoły szkół i placówek systemu oświaty - duże przedsiębiorstwo</t>
  </si>
  <si>
    <t>organy władzy, administracji rządowej</t>
  </si>
  <si>
    <t>organy kontroli państwowej i ochrony prawa</t>
  </si>
  <si>
    <t>wspólnoty samorządowe</t>
  </si>
  <si>
    <t>sądy i trybunały</t>
  </si>
  <si>
    <t>Skarb Państwa</t>
  </si>
  <si>
    <t>państwowe jednostki organizacyjne</t>
  </si>
  <si>
    <t>gminne samorządowe jednostki organizacyjne</t>
  </si>
  <si>
    <t>powiatowe samorządowe jednostki organizacyjne</t>
  </si>
  <si>
    <t>wojewódzkie samorządowe jednostki organizacyjne</t>
  </si>
  <si>
    <t>inne państwowe lub samorządowe osoby prawne w rozumieniu art. 9 pkt 14 ustawy z dnia 27 sierpnia 2009 r. o finansach publicznych (Dz. U. z 2013 r. poz. 885, z późn. zm.3))</t>
  </si>
  <si>
    <t>osoby fizyczne prowadzące działalność gospodarczą - mikroprzedsiębiorstwo</t>
  </si>
  <si>
    <t>osoby fizyczne prowadzące działalność gospodarczą - małe przedsiębiorstwo</t>
  </si>
  <si>
    <t>osoby fizyczne prowadzące działalność gospodarczą - średnie przedsiębiorstwo</t>
  </si>
  <si>
    <t>osoby fizyczne prowadzące działalność gospodarczą - duże przedsiębiorstwo</t>
  </si>
  <si>
    <t>Formy własności:</t>
  </si>
  <si>
    <t>Państwowe osoby prawne</t>
  </si>
  <si>
    <t>Jednostki samorządu terytorialnego</t>
  </si>
  <si>
    <t>Krajowe osoby fizyczne</t>
  </si>
  <si>
    <t>Pozostałe krajowe jednostki prywatne</t>
  </si>
  <si>
    <t>Osoby zagraniczne</t>
  </si>
  <si>
    <t>Informacje wypełniane przez instytucję przyjmującą wniosek</t>
  </si>
  <si>
    <t>Data przyjęcia wniosku:</t>
  </si>
  <si>
    <t>Numer kancelaryjny wniosku:</t>
  </si>
  <si>
    <t>Imię i nazwisko osoby przyjmującej wniosek:</t>
  </si>
  <si>
    <t>I. INFORMACJE O PROJEKCIE</t>
  </si>
  <si>
    <t>do:</t>
  </si>
  <si>
    <t>Powiat:</t>
  </si>
  <si>
    <t>rok kwartał zakończenia projektu</t>
  </si>
  <si>
    <t>Ulica:</t>
  </si>
  <si>
    <t>Nr budynku:</t>
  </si>
  <si>
    <t>Nr lokalu:</t>
  </si>
  <si>
    <t>Telefon:</t>
  </si>
  <si>
    <t>Fax:</t>
  </si>
  <si>
    <t>Adres e-mail:</t>
  </si>
  <si>
    <t>Adres strony www:</t>
  </si>
  <si>
    <t>Kod pocztowy:</t>
  </si>
  <si>
    <t>Miejscowość:</t>
  </si>
  <si>
    <t>Wojewódzki Urząd Pracy w Łodzi</t>
  </si>
  <si>
    <t>od:</t>
  </si>
  <si>
    <t>Gmina:</t>
  </si>
  <si>
    <t>II. Wnioskodawca (Beneficjent)</t>
  </si>
  <si>
    <t>Koszty pośrednie rozliczane stawkami ryczałtowymi:</t>
  </si>
  <si>
    <t>jednostka pomiaru</t>
  </si>
  <si>
    <t>wartość bazowa wskaźnika</t>
  </si>
  <si>
    <t>wartość docelowa wskaźnika</t>
  </si>
  <si>
    <t>K</t>
  </si>
  <si>
    <t>M</t>
  </si>
  <si>
    <t>O</t>
  </si>
  <si>
    <t>Nr</t>
  </si>
  <si>
    <t>Wskaźniki rezultatu</t>
  </si>
  <si>
    <t>1.</t>
  </si>
  <si>
    <t>Sposób pomiaru wskaźnika:</t>
  </si>
  <si>
    <t>2.</t>
  </si>
  <si>
    <t>3.</t>
  </si>
  <si>
    <t>4.</t>
  </si>
  <si>
    <t>5.</t>
  </si>
  <si>
    <t>6.</t>
  </si>
  <si>
    <t>Wskaźniki produktu</t>
  </si>
  <si>
    <t>Ogółem</t>
  </si>
  <si>
    <t>7.</t>
  </si>
  <si>
    <t>8.</t>
  </si>
  <si>
    <t>9.</t>
  </si>
  <si>
    <t>brzeziński</t>
  </si>
  <si>
    <t>kutnowski</t>
  </si>
  <si>
    <t>łaski</t>
  </si>
  <si>
    <t>łęczycki</t>
  </si>
  <si>
    <t>łowicki</t>
  </si>
  <si>
    <t>łódzki wschodni</t>
  </si>
  <si>
    <t>opoczyński</t>
  </si>
  <si>
    <t>pabianicki</t>
  </si>
  <si>
    <t>pajęczański</t>
  </si>
  <si>
    <t>piotrkowski</t>
  </si>
  <si>
    <t>poddębicki</t>
  </si>
  <si>
    <t>radomszczański</t>
  </si>
  <si>
    <t>rawski</t>
  </si>
  <si>
    <t>sieradzki</t>
  </si>
  <si>
    <t>skierniewicki</t>
  </si>
  <si>
    <t>tomaszowski</t>
  </si>
  <si>
    <t>wieluński</t>
  </si>
  <si>
    <t>wieruszowski</t>
  </si>
  <si>
    <t>zduńskowolski</t>
  </si>
  <si>
    <t>zgierski</t>
  </si>
  <si>
    <t>Przewidywana liczba osób objętych wsparciem:</t>
  </si>
  <si>
    <t>Opisz, w jaki sposób zrekrutujesz uczestników projektu, w tym jakimi kryteriami posłużysz się rekrutując ich, uwzględniając podział K/M i kwestię zapewnienia dostępności dla osób z niepełnosprawnościami.</t>
  </si>
  <si>
    <t>Wskaźnik rezultatu</t>
  </si>
  <si>
    <t>minimalizowanie</t>
  </si>
  <si>
    <t>zapobieganie</t>
  </si>
  <si>
    <t>Podaj krótki opis projektu</t>
  </si>
  <si>
    <t xml:space="preserve">4.1 Zadania </t>
  </si>
  <si>
    <t>Wskaźnik realizacji celu</t>
  </si>
  <si>
    <t>Nazwa zadania</t>
  </si>
  <si>
    <t>Partner realizujący zadanie</t>
  </si>
  <si>
    <t>Szczegółowy opis zadania:</t>
  </si>
  <si>
    <t>Uzasadnienie wyboru partnera dla zadania:</t>
  </si>
  <si>
    <t>Trwałość i wpływ rezultatów projektu</t>
  </si>
  <si>
    <t>Wskaźnik dla rozliczenia kwoty 
ryczałtowej</t>
  </si>
  <si>
    <t>Dokumenty potwierdzające realizację 
wskaźników</t>
  </si>
  <si>
    <t>4.2 Kwoty ryczałtowe</t>
  </si>
  <si>
    <t>Wskaźnik efektywności społeczno - zatrudnieniowej dla osób zagrożonych ubóstwem lub wykluczeniem społecznym (%)</t>
  </si>
  <si>
    <t>Wskaźnik efektywności zatrudnieniowej dla osób zagrożonych ubóstwem lub wykluczeniem społecznym (%)</t>
  </si>
  <si>
    <t>Opisz potencjał społeczny wnioskodawcy i partnerów, w tym uzasadnij dlaczego doświadczenie wnioskodawcy i partnerów jest adekwatne do realizacji projektu, uwzględniając dotychczasową działalność wnioskodawcy i partnerów prowadzoną:
1. w obszarze wsparcia projektu;
2. na rzecz grupy docelowej, do której skierowany będzie projekt oraz na określonym terytorium, którego będzie dotyczyć realizacja projektu.</t>
  </si>
  <si>
    <t>Wskaż instytucje, które mogą potwierdzić potencjał społeczny wnioskodawcy i partnerów</t>
  </si>
  <si>
    <t>4.5 Sposób zarządzania projektem</t>
  </si>
  <si>
    <t>5.1 Koszty ogółem (5.1.1 + 5.1.2)</t>
  </si>
  <si>
    <t>V. Budżet projektu</t>
  </si>
  <si>
    <t>5.1.1 Koszty bezpośrednie</t>
  </si>
  <si>
    <t>Kategoria wydatku</t>
  </si>
  <si>
    <t>5.1.2 Koszty pośrednie (ryczałt)</t>
  </si>
  <si>
    <t>VI. Szczegółowy budżet projektu</t>
  </si>
  <si>
    <t>Kategoria</t>
  </si>
  <si>
    <t>Symbol partnera</t>
  </si>
  <si>
    <t>Personel projektu (T/N)</t>
  </si>
  <si>
    <t>Zadanie zlecone (T/N)</t>
  </si>
  <si>
    <t>Cross-financing (T/N)</t>
  </si>
  <si>
    <t>Środki trwałe (T/N)</t>
  </si>
  <si>
    <t>Pomoc publiczna (T/N)</t>
  </si>
  <si>
    <t>Pomoc de minimis (T/N)</t>
  </si>
  <si>
    <t>Wkład rzeczowy (T/N)</t>
  </si>
  <si>
    <t>j.m.</t>
  </si>
  <si>
    <t>Liczba</t>
  </si>
  <si>
    <t>Cena jednostkowa</t>
  </si>
  <si>
    <t>Łącznie</t>
  </si>
  <si>
    <t>Koszty Ogółem (6.1)</t>
  </si>
  <si>
    <t>Koszty Bezpośrednie (6.1.1)</t>
  </si>
  <si>
    <t>Wkład własny (6.1.3):</t>
  </si>
  <si>
    <t>Wydatki bez pomocy publicznej / de minimis</t>
  </si>
  <si>
    <t>Wydatki objęte pomocą publiczną</t>
  </si>
  <si>
    <t>Wydatki objęte pomocą de minimis</t>
  </si>
  <si>
    <t>VAT.</t>
  </si>
  <si>
    <t>L.p.</t>
  </si>
  <si>
    <t>Uzasadnienie zlecania zadań w projekcie</t>
  </si>
  <si>
    <t>Uzasadnienie dla cross-financing'u</t>
  </si>
  <si>
    <t>Uzasadnienie dla przewidzianego w projekcie wkładu własnego, w tym informacja o wkładzie rzeczowym i wszelkich opłatach pobieranych dla uczestników</t>
  </si>
  <si>
    <t>Uzasadnienie dla sposobu wyliczenia dochodu</t>
  </si>
  <si>
    <t>Uzasadnienie dla wydatków ponoszonych poza terytorium kraju lub PO</t>
  </si>
  <si>
    <t>Etap</t>
  </si>
  <si>
    <t>Nr. 
zadania</t>
  </si>
  <si>
    <t>a) art. 12 ust. 1 pkt 1 ustawy z dnia 15 czerwca 2012 r. o skutkach powierzania wykonywania pracy cudzoziemcom przebywającym wbrew przepisom na terytorium Rzeczypospolitej Polskiej,</t>
  </si>
  <si>
    <t>b) art. 9 ust. 1 pkt 2a ustawy z dnia 28 października 2002 r. o odpowiedzialności podmiotów zbiorowych za czyny zabronione pod groźbą kary.</t>
  </si>
  <si>
    <t>Wskaż, czy wnioskodawca i partnerzy są zdolni do zapewnienia płynnej obsługi finansowej projektu i jakie zasoby finansowe wniesie do projektu projektodawca i partnerzy (o ile dotyczy);
Wskaż termin/terminy utworzenia albo zainicjowania partnerstwa/partnerstw (o ile dotyczy).</t>
  </si>
  <si>
    <t xml:space="preserve">Opisz, w jaki sposób projekt będzie zarządzany, w tym wskaż, w jaki sposób w zarządzaniu projektem uwzględniona zostanie zasada równości szans kobiet i mężczyzn. 
Wskaż miejsce gdzie będzie biuro projektu. </t>
  </si>
  <si>
    <t>Liczba miejsc pracy utworzonych w wyniku działalności OWES dla osób, wskazanych w definicji przedsiębiorstwa społecznego</t>
  </si>
  <si>
    <t>Liczba organizacji pozarządowych prowadzących działalność odpłatną pożytku publicznego lub działalność gospodarczą utworzonych w wyniku działalności OWES</t>
  </si>
  <si>
    <t>Liczba miejsc pracy w przeliczeniu na pełne etaty utworzonych w wyniku działalności OWES we wspartych przedsiębiorstwach społecznych</t>
  </si>
  <si>
    <t>Procent wzrostu obrotów przedsiębiorstw społecznych objętych wsparciem</t>
  </si>
  <si>
    <t>Data wypełnienia wniosku</t>
  </si>
  <si>
    <t>Data złożenia oświadczenia</t>
  </si>
  <si>
    <t>Oświadczenie Partnera/ów projektu - o ile dotyczy</t>
  </si>
  <si>
    <t>10.</t>
  </si>
  <si>
    <t>Kościół Katolicki</t>
  </si>
  <si>
    <t>inne kościoły i związki wyznaniowe</t>
  </si>
  <si>
    <t>bez szczególnej formy prawnej</t>
  </si>
  <si>
    <t>bełchatowski</t>
  </si>
  <si>
    <t>4.3 Potencjał wnioskodawcy i partnerów (o ile dotyczy)</t>
  </si>
  <si>
    <t>Numer wniosku w centralnym systemie teleinformatycznym SL2014:</t>
  </si>
  <si>
    <t>VIII Zatrudnienie</t>
  </si>
  <si>
    <t>VIII.1 Wsparcie aktywności zawodowej osób po 29. roku życia przez powiatowe urzędy pracy</t>
  </si>
  <si>
    <t>VIII.3.1 Wsparcie przedsiębiorczości w formach bezzwrotnych</t>
  </si>
  <si>
    <t>IX.1.1 Aktywizacja społeczno-zawodowa osób zagrożonych ubóstwem lub wykluczeniem społecznym</t>
  </si>
  <si>
    <t>IX.2.1 Usługi społeczne i zdrowotne</t>
  </si>
  <si>
    <t>IX.3.1 Miejsca pracy w sektorze ekonomii społecznej</t>
  </si>
  <si>
    <t>kwartały</t>
  </si>
  <si>
    <t>mc projektu</t>
  </si>
  <si>
    <t>zakończenie rok</t>
  </si>
  <si>
    <t xml:space="preserve">mies. Po (pp) </t>
  </si>
  <si>
    <t>ostatni mies (om)</t>
  </si>
  <si>
    <t>VIII.2 Wsparcie aktywności zawodowej osób po 29. roku życia</t>
  </si>
  <si>
    <t>VIII.3.2 Wsparcie przedsiębiorczości w formach zwrotnych</t>
  </si>
  <si>
    <t xml:space="preserve">IX.1.2 Aktywizacja społeczno-zawodowa osób zagrożonych ubóstwem lub wykluczeniem społecznym - ZIT </t>
  </si>
  <si>
    <t>IX.2.2 Usługi społeczne i zdrowotne - ZIT</t>
  </si>
  <si>
    <t>IX.3.2 Koordynacja ekonomii społecznej</t>
  </si>
  <si>
    <t>VIII.3.3 Wsparcie przedsiębiorczości w formach bezzwrotnych - ZIT</t>
  </si>
  <si>
    <t>Przewidywana liczba podmiotów objętych wsparciem:</t>
  </si>
  <si>
    <t>-</t>
  </si>
  <si>
    <t>Jestem świadomy odpowiedzialności karnej za podanie fałszywych danych lub złożenie fałszywych oświadczeń.</t>
  </si>
  <si>
    <t>Wydatki kwalifikowalne</t>
  </si>
  <si>
    <t>ogółem</t>
  </si>
  <si>
    <t>Wskaźnik efektywności zatrudnieniowej dla osób niepełnosprawnych - na poziomie co najmniej 17%</t>
  </si>
  <si>
    <t>Wskaźnik efektywności zatrudnieniowej dla osób długotrwale bezrobotnych - na poziomie co najmniej 35%</t>
  </si>
  <si>
    <t>Wskaźnik efektywności zatrudnieniowej dla osób o niskich kwalifikacjach - na poziomie co najmniej 36%</t>
  </si>
  <si>
    <t>Ogólny wskaźnik efektywności zatrudnieniowej dla pozostałych uczestników projektu niekwalifikujących się do żadnej z powyższych grup - na poziomie co najmniej 43%</t>
  </si>
  <si>
    <t>Źródło danych do pomiaru wskaźnika:</t>
  </si>
  <si>
    <t>Opisz osoby lub podmioty objęte wsparciem w ramach projektu - wskaż istotne cechy uczestników (osób lub podmiotów), którzy zostaną objęci wsparciem - w opisie uwzględnij zasadę równości szans.</t>
  </si>
  <si>
    <t>do 1 000 000</t>
  </si>
  <si>
    <t>1 000 000 - 2 000 000</t>
  </si>
  <si>
    <t>2 000 000 - 5 000 000</t>
  </si>
  <si>
    <t>Opisz potencjał kadrowy wnioskodawcy i partnerów (o ile dotyczy) i wskaż sposób jego wykorzystania w ramach projektu (wskaż kluczowe osoby, które zaangażujesz do realizacji projektu; ich planowaną funkcję w projekcie oraz ich doświadczenie);</t>
  </si>
  <si>
    <t xml:space="preserve">Opisz potencjał techniczny, w tym sprzętowy i warunki lokalowe wnioskodawcy i partnerów (o ile dotyczy) i wskaż sposób jego wykorzystania w ramach projektu. </t>
  </si>
  <si>
    <t>IX Włączenie społeczne</t>
  </si>
  <si>
    <t>VIII.3 Wsparcie przedsiębiorczości</t>
  </si>
  <si>
    <t>IX.1 Aktywna integracja osób zagrożonych ubóstwem lub wykluczeniem społecznym</t>
  </si>
  <si>
    <t>IX.2 Usługi na rzecz osób zagrożonych ubóstwem lub wykluczeniem społecznym</t>
  </si>
  <si>
    <t>IX.3 Rozwój ekonomii społecznej</t>
  </si>
  <si>
    <t>Powiaty:</t>
  </si>
  <si>
    <t>Osie/Działania/Poddziałania:</t>
  </si>
  <si>
    <t>Licznik wpisanych znaków</t>
  </si>
  <si>
    <t>Masz jeszcze do dyspozycji</t>
  </si>
  <si>
    <t>Liczba osób bezrobotnych (łącznie z długotrwale bezrobotnymi) objętych wsparciem w programie</t>
  </si>
  <si>
    <t>Liczba osób o niskich kwalifikacjach objętych wsparciem w programie</t>
  </si>
  <si>
    <t>Liczba osób długotrwale bezrobotnych objętych wsparciem w programie</t>
  </si>
  <si>
    <t>Liczba osób w wieku 50 lat i więcej objętych wsparciem w programie</t>
  </si>
  <si>
    <t>Liczba osób z niepełnosprawnościami objętych wsparciem w programie</t>
  </si>
  <si>
    <t>Liczba osób, które otrzymały bezzwrotne środki na podjęcie działalności gospodarczej w programie</t>
  </si>
  <si>
    <t>Liczba osób biernych zawodowo objętych wsparciem w programie</t>
  </si>
  <si>
    <t>Liczba osób pozostających bez pracy, które otrzymały bezzwrotne środki na podjęcie działalności gospodarczej w programie</t>
  </si>
  <si>
    <t>Liczba osób pozostających bez pracy, które skorzystały z instrumentów zwrotnych na podjęcie działalności gospodarczej w programie</t>
  </si>
  <si>
    <t>Liczba osób pracujących  (łącznie z pracującymi na własny rachunek) po opuszczeniu programu</t>
  </si>
  <si>
    <t xml:space="preserve">Liczba osób, które uzyskały kwalifikacje po opuszczeniu programu </t>
  </si>
  <si>
    <t>Liczba utworzonych miejsc pracy w ramach udzielonych z EFS środków na podjęcie działalności gospodarczej</t>
  </si>
  <si>
    <t>Liczba osób zagrożonych ubóstwem lub wykluczeniem społecznym objętych wsparciem w programie</t>
  </si>
  <si>
    <t>Liczba osób zagrożonych ubóstwem lub wykluczeniem społecznym objętych usługami społecznymi świadczonymi w interesie ogólnym w programie</t>
  </si>
  <si>
    <t>Liczba osób zagrożonych ubóstwem lub wykluczeniem społecznym objętych usługami zdrowotnymi w programie</t>
  </si>
  <si>
    <t>Liczba dzieci objętych programami zdrowotnymi w programie</t>
  </si>
  <si>
    <t xml:space="preserve">Liczba podmiotów ekonomii społecznej objętych wsparciem </t>
  </si>
  <si>
    <t>Liczba regionalnych raportów o rozwoju ekonomii społecznej</t>
  </si>
  <si>
    <t>Liczba osób zagrożonych ubóstwem lub wykluczeniem społecznym, które uzyskały kwalifikacje po opuszczeniu programu</t>
  </si>
  <si>
    <t>Liczba osób zagrożonych ubóstwem lub wykluczeniem społecznym poszukujących pracy po opuszczeniu programu</t>
  </si>
  <si>
    <t>Liczba osób zagrożonych ubóstwem lub wykluczeniem społecznym pracujących po opuszczeniu programu (łącznie z pracującymi na własny rachunek)</t>
  </si>
  <si>
    <t>Liczba osób zagrożonych ubóstwem lub wykluczeniem społecznym poszukujących pracy, uczestniczących w kształceniu lub szkoleniu, zdobywających kwalifikacje, pracujących (łącznie z prowadzącymi działalność na własny rachunek) po opuszczeniu programu</t>
  </si>
  <si>
    <t>Liczba wspartych w programie miejsc świadczenia usług społecznych istniejących po zakończeniu projektu</t>
  </si>
  <si>
    <t>Liczba wspartych w programie miejsc świadczenia usług zdrowotnych istniejących po zakończeniu projektu</t>
  </si>
  <si>
    <t>Jednocześnie wyrażam zgodę na udostępnienie niniejszego wniosku innym instytucjom oraz ekspertom dokonującym ewaluacji i oceny oraz wyrażam zgodę na udział w badaniach ewaluacyjnych mających na celu ocenę Programu.</t>
  </si>
  <si>
    <t>Oświadczam, że dane zawarte w niniejszym wniosku są zgodne z prawdą.</t>
  </si>
  <si>
    <t>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</si>
  <si>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t>Oświadczam, że jestem uprawniony do reprezentowania beneficjenta w zakresie objętym niniejszym wnioskiem.</t>
  </si>
  <si>
    <t>Oświadczam, że zadania przewidziane do realizacji i wydatki przewidziane do poniesienia w ramach projektu nie są i nie będą współfinansowane z innych wspólnotowych instrumentów finansowych, w tym z innych funduszy strukturalnych Unii Europejskiej oraz Europejskiego Banku Inwestycyjnego.</t>
  </si>
  <si>
    <t>Oświadczam, że zgodnie z art. 125 ust. 3 rozporządzenia Parlamentu Europejskiego i Rady (UE) nr 1303/2013 z 17 grudnia 2013 r., reprezentowana przeze mnie instytucja dysponuje potencjałem administracyjnym, finansowym i operacyjnym umożliwiającym prawidłową realizację projektu zgodnie z warunkami wsparcia określonymi w ramach Regionalnego Programu Operacyjnego Województwa Łódzkiego na lata 2014-2020. Jednocześnie oświadczam, że uzyskałem/am dostęp do dokumentów określających ww. warunki wsparcia.</t>
  </si>
  <si>
    <t>2.7</t>
  </si>
  <si>
    <t xml:space="preserve">Osoba/y uprawniona/e do podejmowania decyzji wiążących w imieniu wnioskodawcy: </t>
  </si>
  <si>
    <t>1.1</t>
  </si>
  <si>
    <t>1.2</t>
  </si>
  <si>
    <t>1.3</t>
  </si>
  <si>
    <t>1.4</t>
  </si>
  <si>
    <t>1.5</t>
  </si>
  <si>
    <t>1.6</t>
  </si>
  <si>
    <t>1.7</t>
  </si>
  <si>
    <t>1.8</t>
  </si>
  <si>
    <t>Numer i nazwa Osi priorytetowej:</t>
  </si>
  <si>
    <t>Numer i nazwa Działania dla Osi:</t>
  </si>
  <si>
    <t>Instytucja, w której wniosek zostanie złożony:</t>
  </si>
  <si>
    <t>Numer konkursu/naboru:</t>
  </si>
  <si>
    <t>Tytuł projektu:</t>
  </si>
  <si>
    <t xml:space="preserve">Obszar realizacji projektu: </t>
  </si>
  <si>
    <t>Numer i nazwa Poddziałania:</t>
  </si>
  <si>
    <t>2.1</t>
  </si>
  <si>
    <t>2.2</t>
  </si>
  <si>
    <t>2.3</t>
  </si>
  <si>
    <t>2.4</t>
  </si>
  <si>
    <t>2.5</t>
  </si>
  <si>
    <t>2.6</t>
  </si>
  <si>
    <t>Nazwa Wnioskodawcy:</t>
  </si>
  <si>
    <t>Forma prawna:</t>
  </si>
  <si>
    <t>Forma własności:</t>
  </si>
  <si>
    <t>NIP:</t>
  </si>
  <si>
    <t>REGON:</t>
  </si>
  <si>
    <t>Adres siedziby:</t>
  </si>
  <si>
    <t>2.8</t>
  </si>
  <si>
    <t>2.8.1</t>
  </si>
  <si>
    <t>2.8.2</t>
  </si>
  <si>
    <t>2.8.3</t>
  </si>
  <si>
    <t>2.8.4</t>
  </si>
  <si>
    <t xml:space="preserve">Osoba do kontaktów roboczych: </t>
  </si>
  <si>
    <t xml:space="preserve">Numer telefonu: </t>
  </si>
  <si>
    <t xml:space="preserve">Numer faksu: </t>
  </si>
  <si>
    <t xml:space="preserve">Adres: </t>
  </si>
  <si>
    <t>2.9</t>
  </si>
  <si>
    <t>2.9.1.1</t>
  </si>
  <si>
    <t>2.9.1.2</t>
  </si>
  <si>
    <t>2.9.1.3</t>
  </si>
  <si>
    <t>2.9.1.4</t>
  </si>
  <si>
    <t>2.9.1.5</t>
  </si>
  <si>
    <t>2.9.1.6</t>
  </si>
  <si>
    <t>Nazwa organizacji / instytucji:</t>
  </si>
  <si>
    <t>2.9.1.7</t>
  </si>
  <si>
    <t>2.9.1.8</t>
  </si>
  <si>
    <t xml:space="preserve">Osoba/y uprawniona/e do podejmowania decyzji wiążących w imieniu partnera: </t>
  </si>
  <si>
    <t xml:space="preserve">Symbol partnera: </t>
  </si>
  <si>
    <t>Wskaż cel główny projektu i opisz, w jaki sposób projekt przyczyni się do osiągnięcia celu szczegółowego RPO WŁ.</t>
  </si>
  <si>
    <t>Partnerzy:</t>
  </si>
  <si>
    <t>Wskaźniki dot. efektywności</t>
  </si>
  <si>
    <r>
      <t xml:space="preserve">Oświadczam, że informacje zawarte w niniejszym wniosku dotyczące pomocy publicznej w żądanej wysokości, w tym pomocy </t>
    </r>
    <r>
      <rPr>
        <i/>
        <sz val="10"/>
        <rFont val="Arial"/>
        <family val="2"/>
      </rPr>
      <t>de minimis</t>
    </r>
    <r>
      <rPr>
        <sz val="10"/>
        <rFont val="Arial"/>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0"/>
        <color indexed="10"/>
        <rFont val="Arial"/>
        <family val="2"/>
      </rPr>
      <t xml:space="preserve">Dotyczy wyłącznie projektów objętych zasadami pomocy publicznej. </t>
    </r>
  </si>
  <si>
    <r>
      <t xml:space="preserve">Oświadczam, że spełnione zostały wymogi dotyczące: 
- utworzenia albo zainicjowania partnerstwa przed złożeniem wniosku o dofinansowanie albo przed rozpoczęciem realizacji projektu, o ile data ta jest wcześniejsza od daty złożenia wniosku o dofinansowanie; 
- braku powiązań, o których mowa w art. 33 ust 6 ustawy z dnia 11 lipca 2014 r. o zasadach realizacji programów w zakresie polityki spójności finansowanych w perspektywie 2014-2020. 
</t>
    </r>
    <r>
      <rPr>
        <sz val="10"/>
        <color indexed="10"/>
        <rFont val="Arial"/>
        <family val="2"/>
      </rPr>
      <t>Dotyczy wyłącznie projektów realizowanych w partnerstwie.</t>
    </r>
  </si>
  <si>
    <r>
      <t xml:space="preserve">Oświadczam, że wybór partnera spoza sektora finansów publicznych został dokonany zgodnie z art. 33 ust. 2-4 ustawy z dnia 11 lipca 2014r. o zasadach realizacji programów w zakresie polityki spójności finansowanych w perspektywie 2014-2020. </t>
    </r>
    <r>
      <rPr>
        <sz val="10"/>
        <color indexed="10"/>
        <rFont val="Arial"/>
        <family val="2"/>
      </rPr>
      <t>Dotyczy wyłącznie projektów realizowanych w partnerstwie przez podmiot sektora finansów publicznych.</t>
    </r>
  </si>
  <si>
    <t>W każdym przypadku zaistnienia sytuacji powodujących zmianę stanu faktycznego powyższych oświadczeń zobowiązuję się do niezwłocznego powiadomienia Wojewódzkiego Urzędu Pracy Łodzi.</t>
  </si>
  <si>
    <r>
      <t xml:space="preserve">Oświadczam, że projekt jest zgodny z właściwymi przepisami prawa unijnego i krajowego, w tym dotyczącymi zamówień publicznych, pomocy publicznej oraz pomocy </t>
    </r>
    <r>
      <rPr>
        <i/>
        <sz val="10"/>
        <rFont val="Arial"/>
        <family val="2"/>
      </rPr>
      <t>de minimis.</t>
    </r>
  </si>
  <si>
    <t>IX. OŚWIADCZENIE</t>
  </si>
  <si>
    <r>
      <t xml:space="preserve">Licznik wpisanych znaków w części </t>
    </r>
    <r>
      <rPr>
        <b/>
        <sz val="8"/>
        <rFont val="Arial"/>
        <family val="2"/>
      </rPr>
      <t>3.2</t>
    </r>
  </si>
  <si>
    <r>
      <t xml:space="preserve">Licznik wpisanych znaków w części </t>
    </r>
    <r>
      <rPr>
        <b/>
        <sz val="8"/>
        <rFont val="Arial"/>
        <family val="2"/>
      </rPr>
      <t>3.1 i 3.2</t>
    </r>
  </si>
  <si>
    <r>
      <t xml:space="preserve">Licznik wpisanych znaków w części </t>
    </r>
    <r>
      <rPr>
        <b/>
        <sz val="11"/>
        <rFont val="Calibri"/>
        <family val="2"/>
      </rPr>
      <t>3.1</t>
    </r>
  </si>
  <si>
    <r>
      <t xml:space="preserve">Licznik wpisanych znaków w części </t>
    </r>
    <r>
      <rPr>
        <b/>
        <sz val="11"/>
        <rFont val="Calibri"/>
        <family val="2"/>
      </rPr>
      <t>3.1 i 3.2</t>
    </r>
  </si>
  <si>
    <r>
      <rPr>
        <b/>
        <sz val="14"/>
        <rFont val="Arial"/>
        <family val="2"/>
      </rPr>
      <t xml:space="preserve">3.3 Ryzyko nieosiągnięcia założeń projektu </t>
    </r>
    <r>
      <rPr>
        <b/>
        <sz val="12"/>
        <rFont val="Arial"/>
        <family val="2"/>
      </rPr>
      <t xml:space="preserve">
</t>
    </r>
    <r>
      <rPr>
        <b/>
        <u val="single"/>
        <sz val="12"/>
        <rFont val="Arial"/>
        <family val="2"/>
      </rPr>
      <t xml:space="preserve">dotyczy projektów, których wnioskowana kwota dofinansowania jest równa albo przekracza 2 mln zł
</t>
    </r>
    <r>
      <rPr>
        <sz val="11"/>
        <rFont val="Arial"/>
        <family val="2"/>
      </rPr>
      <t>(maksymalnie 10 000 znaków)</t>
    </r>
  </si>
  <si>
    <t>Wnioskowana kwota dofinansowania</t>
  </si>
  <si>
    <r>
      <rPr>
        <b/>
        <sz val="14"/>
        <rFont val="Arial"/>
        <family val="2"/>
      </rPr>
      <t>3.4 Krótki opis projektu</t>
    </r>
    <r>
      <rPr>
        <sz val="12"/>
        <rFont val="Arial"/>
        <family val="2"/>
      </rPr>
      <t xml:space="preserve">
</t>
    </r>
    <r>
      <rPr>
        <sz val="10"/>
        <rFont val="Arial"/>
        <family val="2"/>
      </rPr>
      <t>(maksymalnie 2 000 znaków)</t>
    </r>
  </si>
  <si>
    <t>Sytuacja, której wystąpienie może uniemożliwić lub utrudnić osiągnięcie wartości docelowej wskaźnika rezultatu oraz sposób identyfikacji wystąpienia sytuacji ryzyka</t>
  </si>
  <si>
    <t>Opis działań, które zostaną podjęte w celu uniknięcia wystąpienia sytuacji ryzyka (zapobieganie) oraz w przypadku wystąpienia sytuacji ryzyka (minimalizowanie)</t>
  </si>
  <si>
    <t>Wskaźniki realizacji celu</t>
  </si>
  <si>
    <r>
      <t xml:space="preserve">4.4 Doświadczenie wnioskodawcy i partnerów </t>
    </r>
    <r>
      <rPr>
        <sz val="12"/>
        <rFont val="Arial"/>
        <family val="2"/>
      </rPr>
      <t>(o ile dotyczy)</t>
    </r>
  </si>
  <si>
    <t>Liczba znaków wpisanych w części 4.3, 4.4 i 4.5</t>
  </si>
  <si>
    <t>Metodologia wyliczenia wartości wydatków objętych pomocą publiczną (w tym wnoszonego wkładu własnego) oraz pomoc de minimis</t>
  </si>
  <si>
    <r>
      <t>Uzasadnienie poszczególnych wydatków wykazanych w szczegółowym budżecie (</t>
    </r>
    <r>
      <rPr>
        <b/>
        <u val="single"/>
        <sz val="12"/>
        <rFont val="Arial"/>
        <family val="2"/>
      </rPr>
      <t>w przypadku kwot ryczałtowych pole obligatoryjne</t>
    </r>
    <r>
      <rPr>
        <sz val="12"/>
        <rFont val="Arial"/>
        <family val="2"/>
      </rPr>
      <t>, w pozostałych przypadkach pole nieobligatoryjne):</t>
    </r>
  </si>
  <si>
    <r>
      <t xml:space="preserve">Oświadczam, że podmiot, który reprezentuję </t>
    </r>
    <r>
      <rPr>
        <b/>
        <u val="single"/>
        <sz val="10"/>
        <rFont val="Arial"/>
        <family val="2"/>
      </rPr>
      <t>nie podlega</t>
    </r>
    <r>
      <rPr>
        <sz val="10"/>
        <rFont val="Arial"/>
        <family val="2"/>
      </rPr>
      <t xml:space="preserve"> wykluczeniu</t>
    </r>
    <r>
      <rPr>
        <b/>
        <sz val="10"/>
        <rFont val="Arial"/>
        <family val="2"/>
      </rPr>
      <t xml:space="preserve"> </t>
    </r>
    <r>
      <rPr>
        <sz val="10"/>
        <rFont val="Arial"/>
        <family val="2"/>
      </rPr>
      <t>z możliwości otrzymania dofinansowania, w tym 
wykluczeniu, o którym mowa w: art. 207 ust. 4 ustawy z dnia 27 sierpnia 2009 r. o finansach publicznych, 
oraz że wobec podmiotu, który reprezentuję, nie został orzeczony zakaz dostępu do środków funduszy europejskich na podstawie:</t>
    </r>
  </si>
  <si>
    <t>Kwoty Ryczałtem</t>
  </si>
  <si>
    <t>Koszty pośrednie (6.1.2):</t>
  </si>
  <si>
    <t>jako % kosztów bezpośrednich (6.1.2/6.1.1)</t>
  </si>
  <si>
    <t>Liczba znaków wpisanych w 4.2</t>
  </si>
  <si>
    <t>Symbole partnera</t>
  </si>
  <si>
    <t>Liczba znaków wpisanych w 4.1</t>
  </si>
  <si>
    <t xml:space="preserve">Zadanie 1 - </t>
  </si>
  <si>
    <t xml:space="preserve">Zadanie 2 - </t>
  </si>
  <si>
    <t>Wartość ogółem wskaźnika dla zadania</t>
  </si>
  <si>
    <t xml:space="preserve">Zadanie 3 - </t>
  </si>
  <si>
    <t xml:space="preserve">Zadanie 4 - </t>
  </si>
  <si>
    <t xml:space="preserve">Zadanie 5 - </t>
  </si>
  <si>
    <t xml:space="preserve">Zadanie 6 - </t>
  </si>
  <si>
    <t xml:space="preserve">Zadanie 7 - </t>
  </si>
  <si>
    <t xml:space="preserve">Zadanie 8 - </t>
  </si>
  <si>
    <t xml:space="preserve">Zadanie 9 - </t>
  </si>
  <si>
    <t xml:space="preserve">Zadanie 10 - </t>
  </si>
  <si>
    <t xml:space="preserve">Zadanie 11 - </t>
  </si>
  <si>
    <t xml:space="preserve">Zadanie 12 - </t>
  </si>
  <si>
    <t xml:space="preserve">Zadanie 13 - </t>
  </si>
  <si>
    <t xml:space="preserve">Zadanie 14 - </t>
  </si>
  <si>
    <t xml:space="preserve">Zadanie 15 - </t>
  </si>
  <si>
    <t>Partnerzy</t>
  </si>
  <si>
    <t>2.9.2.1</t>
  </si>
  <si>
    <t>2.9.2.2</t>
  </si>
  <si>
    <t>2.9.2.3</t>
  </si>
  <si>
    <t>2.9.2.4</t>
  </si>
  <si>
    <t>2.9.2.5</t>
  </si>
  <si>
    <t>2.9.2.6</t>
  </si>
  <si>
    <t>2.9.2.7</t>
  </si>
  <si>
    <t>2.9.2.8</t>
  </si>
  <si>
    <t>2.9.3.1</t>
  </si>
  <si>
    <t>2.9.3.2</t>
  </si>
  <si>
    <t>2.9.3.3</t>
  </si>
  <si>
    <t>2.9.3.4</t>
  </si>
  <si>
    <t>2.9.3.5</t>
  </si>
  <si>
    <t>2.9.3.6</t>
  </si>
  <si>
    <t>2.9.3.7</t>
  </si>
  <si>
    <t>2.9.3.8</t>
  </si>
  <si>
    <t>2.9.4.1</t>
  </si>
  <si>
    <t>2.9.4.2</t>
  </si>
  <si>
    <t>2.9.4.3</t>
  </si>
  <si>
    <t>2.9.4.4</t>
  </si>
  <si>
    <t>2.9.4.5</t>
  </si>
  <si>
    <t>2.9.4.6</t>
  </si>
  <si>
    <t>2.9.4.7</t>
  </si>
  <si>
    <t>2.9.4.8</t>
  </si>
  <si>
    <t>2.9.5.1</t>
  </si>
  <si>
    <t>2.9.5.2</t>
  </si>
  <si>
    <t>2.9.5.3</t>
  </si>
  <si>
    <t>2.9.5.4</t>
  </si>
  <si>
    <t>2.9.5.5</t>
  </si>
  <si>
    <t>2.9.5.6</t>
  </si>
  <si>
    <t>2.9.5.7</t>
  </si>
  <si>
    <t>2.9.5.8</t>
  </si>
  <si>
    <t>2.9.6.1</t>
  </si>
  <si>
    <t>2.9.6.2</t>
  </si>
  <si>
    <t>2.9.6.3</t>
  </si>
  <si>
    <t>2.9.6.4</t>
  </si>
  <si>
    <t>2.9.6.5</t>
  </si>
  <si>
    <t>2.9.6.6</t>
  </si>
  <si>
    <t>2.9.6.7</t>
  </si>
  <si>
    <t>2.9.6.8</t>
  </si>
  <si>
    <t>2.9.7.1</t>
  </si>
  <si>
    <t>2.9.7.2</t>
  </si>
  <si>
    <t>2.9.7.3</t>
  </si>
  <si>
    <t>2.9.7.4</t>
  </si>
  <si>
    <t>2.9.7.5</t>
  </si>
  <si>
    <t>2.9.7.6</t>
  </si>
  <si>
    <t>2.9.7.7</t>
  </si>
  <si>
    <t>2.9.7.8</t>
  </si>
  <si>
    <t>2.9.8.1</t>
  </si>
  <si>
    <t>2.9.8.2</t>
  </si>
  <si>
    <t>2.9.8.3</t>
  </si>
  <si>
    <t>2.9.8.4</t>
  </si>
  <si>
    <t>2.9.8.5</t>
  </si>
  <si>
    <t>2.9.8.6</t>
  </si>
  <si>
    <t>2.9.8.7</t>
  </si>
  <si>
    <t>2.9.8.8</t>
  </si>
  <si>
    <t>2.9.9.1</t>
  </si>
  <si>
    <t>2.9.9.2</t>
  </si>
  <si>
    <t>2.9.9.3</t>
  </si>
  <si>
    <t>2.9.9.4</t>
  </si>
  <si>
    <t>2.9.9.5</t>
  </si>
  <si>
    <t>2.9.9.6</t>
  </si>
  <si>
    <t>2.9.9.7</t>
  </si>
  <si>
    <t>2.9.9.8</t>
  </si>
  <si>
    <t>2.9.10.1</t>
  </si>
  <si>
    <t>2.9.10.2</t>
  </si>
  <si>
    <t>2.9.10.3</t>
  </si>
  <si>
    <t>2.9.10.4</t>
  </si>
  <si>
    <t>2.9.10.5</t>
  </si>
  <si>
    <t>2.9.10.6</t>
  </si>
  <si>
    <t>2.9.10.7</t>
  </si>
  <si>
    <t>2.9.10.8</t>
  </si>
  <si>
    <t>Liczba znaków wpisanych w części IV</t>
  </si>
  <si>
    <r>
      <t>Dochód</t>
    </r>
    <r>
      <rPr>
        <sz val="10"/>
        <rFont val="Arial"/>
        <family val="2"/>
      </rPr>
      <t xml:space="preserve"> (w rozumieniu art.. 61 rozporządzenia CPR - nie dotyczy dochodu incydentalnego)</t>
    </r>
  </si>
  <si>
    <t>Masz jeszcze do dyspozycji znaków:</t>
  </si>
  <si>
    <t>Licznik wpisanych znaków w części IV</t>
  </si>
  <si>
    <t>3.1.1</t>
  </si>
  <si>
    <t>3.1.2 Wskaźniki realizacji celu</t>
  </si>
  <si>
    <t xml:space="preserve">Oświadczam, iż kwoty wykazane w budżecie projektu są kwotami: </t>
  </si>
  <si>
    <r>
      <t xml:space="preserve">III. Opis projektu w kontekście właściwego celu szczegółowego RPO WŁ 
</t>
    </r>
    <r>
      <rPr>
        <sz val="11"/>
        <rFont val="Arial"/>
        <family val="2"/>
      </rPr>
      <t>(maksymalnie 10 000 znaków na punkty 3.1 i 3.2.)</t>
    </r>
  </si>
  <si>
    <r>
      <rPr>
        <b/>
        <sz val="14"/>
        <rFont val="Arial"/>
        <family val="2"/>
      </rPr>
      <t>Wniosek o dofinansowanie projektu konkursowego 
współfinansowanego ze środków Europejskiego Funduszu Społecznego 
w ramach Regionalnego Programu Operacyjnego 
Województwa Łódzkiego na lata 2014-2020</t>
    </r>
  </si>
  <si>
    <t>3.1 Zgodność projektu z właściwym celem szczegółowym RPO WŁ</t>
  </si>
  <si>
    <r>
      <rPr>
        <b/>
        <sz val="14"/>
        <rFont val="Arial"/>
        <family val="2"/>
      </rPr>
      <t>IV. SPOSÓB REALIZACJI PROJEKTU ORAZ POTENCJAŁ I DOŚWIADCZENIE WNIOSKODAWCY 
I PARTNERÓW</t>
    </r>
    <r>
      <rPr>
        <b/>
        <sz val="10"/>
        <rFont val="Arial"/>
        <family val="2"/>
      </rPr>
      <t xml:space="preserve">
</t>
    </r>
    <r>
      <rPr>
        <sz val="10"/>
        <rFont val="Arial"/>
        <family val="2"/>
      </rPr>
      <t xml:space="preserve"> (maksymalnie 15 000 znaków; dla projektu realizowanego w partnerstwie maksymalnie 20 000 znaków)</t>
    </r>
  </si>
  <si>
    <r>
      <t xml:space="preserve">Uzasadnienie dla źródeł finansowania przedsięwzięcia (dotyczy projektów, które wpisują się w większe przedsięwzięcie finansowe lub planowane do finansowania z </t>
    </r>
    <r>
      <rPr>
        <sz val="12"/>
        <rFont val="Arial"/>
        <family val="2"/>
      </rPr>
      <t>kilku źródeł)</t>
    </r>
  </si>
  <si>
    <t>RPLD.09.02.01-IP.01-10-002/16</t>
  </si>
  <si>
    <t>Liczba wspartych w programie miejsc świadczenia usług zdrowotnych</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</si>
</sst>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yyyy/mm/dd;@"/>
    <numFmt numFmtId="166" formatCode="0;\-0;;@"/>
    <numFmt numFmtId="167" formatCode="[$-415]d\ mmmm\ yyyy"/>
    <numFmt numFmtId="168" formatCode="000\-000\-00\-00"/>
  </numFmts>
  <fonts count="78">
    <font>
      <sz val="10"/>
      <name val="Arial"/>
      <family val="0"/>
    </font>
    <font>
      <sz val="11"/>
      <color indexed="8"/>
      <name val="Calibri"/>
      <family val="2"/>
    </font>
    <font>
      <b/>
      <sz val="11"/>
      <name val="Calibri"/>
      <family val="2"/>
    </font>
    <font>
      <b/>
      <sz val="10"/>
      <name val="Arial"/>
      <family val="2"/>
    </font>
    <font>
      <sz val="11"/>
      <name val="Calibri"/>
      <family val="2"/>
    </font>
    <font>
      <sz val="8"/>
      <name val="Arial"/>
      <family val="2"/>
    </font>
    <font>
      <u val="single"/>
      <sz val="10"/>
      <color indexed="12"/>
      <name val="Arial"/>
      <family val="2"/>
    </font>
    <font>
      <b/>
      <sz val="8"/>
      <name val="Arial"/>
      <family val="2"/>
    </font>
    <font>
      <sz val="11"/>
      <name val="Arial"/>
      <family val="2"/>
    </font>
    <font>
      <b/>
      <u val="single"/>
      <sz val="10"/>
      <name val="Arial"/>
      <family val="2"/>
    </font>
    <font>
      <i/>
      <sz val="10"/>
      <name val="Arial"/>
      <family val="2"/>
    </font>
    <font>
      <strike/>
      <sz val="10"/>
      <name val="Arial"/>
      <family val="2"/>
    </font>
    <font>
      <b/>
      <sz val="12"/>
      <name val="Arial"/>
      <family val="2"/>
    </font>
    <font>
      <b/>
      <sz val="11"/>
      <name val="Arial"/>
      <family val="2"/>
    </font>
    <font>
      <sz val="12"/>
      <name val="Times New Roman"/>
      <family val="1"/>
    </font>
    <font>
      <sz val="12"/>
      <name val="Arial"/>
      <family val="2"/>
    </font>
    <font>
      <b/>
      <sz val="14"/>
      <name val="Arial"/>
      <family val="2"/>
    </font>
    <font>
      <sz val="14"/>
      <name val="Arial"/>
      <family val="2"/>
    </font>
    <font>
      <b/>
      <strike/>
      <sz val="12"/>
      <name val="Arial"/>
      <family val="2"/>
    </font>
    <font>
      <sz val="10"/>
      <color indexed="10"/>
      <name val="Arial"/>
      <family val="2"/>
    </font>
    <font>
      <b/>
      <sz val="9"/>
      <name val="Arial"/>
      <family val="2"/>
    </font>
    <font>
      <sz val="9"/>
      <name val="Arial"/>
      <family val="2"/>
    </font>
    <font>
      <b/>
      <u val="single"/>
      <sz val="12"/>
      <name val="Arial"/>
      <family val="2"/>
    </font>
    <font>
      <b/>
      <sz val="16"/>
      <name val="Arial"/>
      <family val="2"/>
    </font>
    <font>
      <sz val="16"/>
      <name val="Arial"/>
      <family val="2"/>
    </font>
    <font>
      <sz val="9"/>
      <name val="Czcionka tekstu podstawowego"/>
      <family val="2"/>
    </font>
    <font>
      <sz val="10"/>
      <color indexed="57"/>
      <name val="Arial"/>
      <family val="2"/>
    </font>
    <font>
      <sz val="10"/>
      <color indexed="55"/>
      <name val="Arial"/>
      <family val="2"/>
    </font>
    <font>
      <sz val="10"/>
      <color indexed="8"/>
      <name val="Arial"/>
      <family val="2"/>
    </font>
    <font>
      <b/>
      <sz val="10"/>
      <color indexed="55"/>
      <name val="Arial"/>
      <family val="2"/>
    </font>
    <font>
      <sz val="8"/>
      <color indexed="55"/>
      <name val="Arial"/>
      <family val="2"/>
    </font>
    <font>
      <sz val="8"/>
      <color indexed="57"/>
      <name val="Arial"/>
      <family val="2"/>
    </font>
    <font>
      <b/>
      <sz val="8"/>
      <color indexed="57"/>
      <name val="Arial"/>
      <family val="2"/>
    </font>
    <font>
      <b/>
      <sz val="8"/>
      <color indexed="55"/>
      <name val="Arial"/>
      <family val="2"/>
    </font>
    <font>
      <b/>
      <sz val="12"/>
      <color indexed="57"/>
      <name val="Arial"/>
      <family val="2"/>
    </font>
    <font>
      <b/>
      <sz val="10"/>
      <color indexed="57"/>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2"/>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Arial"/>
      <family val="2"/>
    </font>
    <font>
      <sz val="12"/>
      <color rgb="FFFF0000"/>
      <name val="Arial"/>
      <family val="2"/>
    </font>
    <font>
      <sz val="8"/>
      <color theme="0" tint="-0.24997000396251678"/>
      <name val="Arial"/>
      <family val="2"/>
    </font>
    <font>
      <sz val="10"/>
      <color theme="0" tint="-0.24997000396251678"/>
      <name val="Arial"/>
      <family val="2"/>
    </font>
    <font>
      <b/>
      <sz val="8"/>
      <color theme="0"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47"/>
        <bgColor indexed="64"/>
      </patternFill>
    </fill>
    <fill>
      <patternFill patternType="solid">
        <fgColor theme="0" tint="-0.24997000396251678"/>
        <bgColor indexed="64"/>
      </patternFill>
    </fill>
    <fill>
      <patternFill patternType="solid">
        <fgColor indexed="4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medium"/>
      <right/>
      <top style="medium"/>
      <bottom style="thin"/>
    </border>
    <border>
      <left style="thin"/>
      <right style="thin"/>
      <top style="medium"/>
      <bottom style="thin"/>
    </border>
    <border>
      <left/>
      <right/>
      <top style="medium"/>
      <bottom style="thin"/>
    </border>
    <border>
      <left style="medium"/>
      <right/>
      <top style="thin"/>
      <bottom/>
    </border>
    <border>
      <left style="thin"/>
      <right style="thin"/>
      <top style="thin"/>
      <bottom/>
    </border>
    <border>
      <left/>
      <right/>
      <top style="thin"/>
      <bottom/>
    </border>
    <border>
      <left style="medium"/>
      <right/>
      <top style="thin"/>
      <bottom style="thin"/>
    </border>
    <border>
      <left/>
      <right/>
      <top style="thin"/>
      <bottom style="thin"/>
    </border>
    <border>
      <left style="medium"/>
      <right/>
      <top/>
      <bottom style="thin"/>
    </border>
    <border>
      <left style="thin"/>
      <right style="thin"/>
      <top/>
      <bottom style="thin"/>
    </border>
    <border>
      <left/>
      <right style="medium"/>
      <top/>
      <bottom style="thin"/>
    </border>
    <border>
      <left/>
      <right style="medium"/>
      <top style="thin"/>
      <bottom style="thin"/>
    </border>
    <border>
      <left style="medium"/>
      <right/>
      <top/>
      <bottom style="medium"/>
    </border>
    <border>
      <left style="thin"/>
      <right style="thin"/>
      <top/>
      <bottom style="medium"/>
    </border>
    <border>
      <left/>
      <right style="medium"/>
      <top/>
      <bottom style="medium"/>
    </border>
    <border>
      <left/>
      <right style="medium"/>
      <top style="medium"/>
      <bottom style="thin"/>
    </border>
    <border>
      <left/>
      <right style="medium"/>
      <top style="thin"/>
      <bottom/>
    </border>
    <border>
      <left style="medium"/>
      <right style="thin"/>
      <top/>
      <bottom style="thin"/>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bottom/>
    </border>
    <border>
      <left style="thin"/>
      <right style="thin"/>
      <top/>
      <bottom/>
    </border>
    <border>
      <left style="thin"/>
      <right style="medium"/>
      <top style="thin"/>
      <bottom/>
    </border>
    <border>
      <left style="medium"/>
      <right style="thin"/>
      <top style="thin"/>
      <bottom/>
    </border>
    <border>
      <left style="medium"/>
      <right style="thin"/>
      <top style="thin"/>
      <bottom style="medium"/>
    </border>
    <border>
      <left style="thin"/>
      <right style="thin"/>
      <top style="thin"/>
      <bottom style="medium"/>
    </border>
    <border>
      <left style="thin"/>
      <right style="medium"/>
      <top/>
      <bottom style="thin"/>
    </border>
    <border>
      <left/>
      <right/>
      <top/>
      <bottom style="thin"/>
    </border>
    <border>
      <left style="thin"/>
      <right/>
      <top style="thin"/>
      <botto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style="thin"/>
      <bottom style="medium"/>
    </border>
    <border>
      <left style="thin"/>
      <right/>
      <top style="medium"/>
      <bottom style="thin"/>
    </border>
    <border>
      <left style="thin"/>
      <right/>
      <top/>
      <bottom style="thin"/>
    </border>
    <border>
      <left style="medium"/>
      <right style="thin"/>
      <top/>
      <bottom style="medium"/>
    </border>
    <border>
      <left style="thin"/>
      <right/>
      <top/>
      <bottom style="medium"/>
    </border>
    <border>
      <left/>
      <right/>
      <top/>
      <bottom style="medium"/>
    </border>
    <border>
      <left/>
      <right/>
      <top style="medium"/>
      <bottom style="medium"/>
    </border>
    <border>
      <left/>
      <right/>
      <top style="thin"/>
      <bottom style="medium"/>
    </border>
    <border>
      <left style="medium"/>
      <right/>
      <top style="medium"/>
      <bottom style="medium"/>
    </border>
    <border>
      <left style="thin"/>
      <right style="medium"/>
      <top style="thin"/>
      <bottom style="medium"/>
    </border>
    <border>
      <left/>
      <right style="thin"/>
      <top style="thin"/>
      <bottom style="thin"/>
    </border>
    <border>
      <left/>
      <right style="thin"/>
      <top style="thin"/>
      <bottom/>
    </border>
    <border>
      <left style="medium"/>
      <right/>
      <top style="medium"/>
      <bottom/>
    </border>
    <border>
      <left style="medium"/>
      <right style="medium"/>
      <top style="medium"/>
      <bottom/>
    </border>
    <border>
      <left style="medium"/>
      <right style="medium"/>
      <top style="medium"/>
      <bottom style="medium"/>
    </border>
    <border>
      <left style="thin">
        <color indexed="55"/>
      </left>
      <right style="thin">
        <color indexed="55"/>
      </right>
      <top style="thin">
        <color indexed="55"/>
      </top>
      <bottom/>
    </border>
    <border>
      <left style="thin"/>
      <right style="thin">
        <color indexed="55"/>
      </right>
      <top style="thin">
        <color indexed="55"/>
      </top>
      <bottom style="thin">
        <color indexed="55"/>
      </bottom>
    </border>
    <border>
      <left style="thin"/>
      <right/>
      <top style="thin"/>
      <bottom style="medium"/>
    </border>
    <border>
      <left style="thin">
        <color indexed="55"/>
      </left>
      <right style="thin">
        <color indexed="55"/>
      </right>
      <top style="thin">
        <color indexed="55"/>
      </top>
      <bottom style="thin">
        <color indexed="55"/>
      </bottom>
    </border>
    <border>
      <left style="medium"/>
      <right style="medium"/>
      <top style="thin"/>
      <bottom/>
    </border>
    <border>
      <left style="thin"/>
      <right style="medium"/>
      <top/>
      <bottom/>
    </border>
    <border>
      <left style="thin"/>
      <right style="medium"/>
      <top style="medium"/>
      <bottom style="thin"/>
    </border>
    <border>
      <left style="medium"/>
      <right/>
      <top style="thin"/>
      <bottom style="medium"/>
    </border>
    <border>
      <left style="thin"/>
      <right/>
      <top/>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medium"/>
      <right/>
      <top/>
      <bottom/>
    </border>
    <border>
      <left style="medium"/>
      <right style="medium"/>
      <top/>
      <bottom/>
    </border>
    <border>
      <left style="medium"/>
      <right style="medium"/>
      <top/>
      <bottom style="medium"/>
    </border>
    <border>
      <left/>
      <right style="medium"/>
      <top style="medium"/>
      <bottom style="medium"/>
    </border>
    <border>
      <left style="medium"/>
      <right style="thin"/>
      <top style="medium"/>
      <bottom>
        <color indexed="63"/>
      </bottom>
    </border>
    <border>
      <left style="thin"/>
      <right style="medium"/>
      <top/>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right style="medium"/>
      <top style="thin"/>
      <bottom style="medium"/>
    </border>
    <border>
      <left style="thin">
        <color indexed="55"/>
      </left>
      <right style="thin">
        <color indexed="55"/>
      </right>
      <top/>
      <bottom/>
    </border>
    <border>
      <left style="thin">
        <color indexed="55"/>
      </left>
      <right style="thin">
        <color indexed="55"/>
      </right>
      <top/>
      <bottom style="thin">
        <color indexed="55"/>
      </bottom>
    </border>
    <border>
      <left/>
      <right style="thin">
        <color indexed="22"/>
      </right>
      <top>
        <color indexed="63"/>
      </top>
      <bottom/>
    </border>
    <border>
      <left style="thin"/>
      <right>
        <color indexed="63"/>
      </right>
      <top>
        <color indexed="63"/>
      </top>
      <bottom style="thin">
        <color indexed="55"/>
      </bottom>
    </border>
    <border>
      <left/>
      <right style="thin">
        <color indexed="22"/>
      </right>
      <top/>
      <bottom style="thin">
        <color indexed="55"/>
      </bottom>
    </border>
    <border>
      <left style="thin"/>
      <right style="thin"/>
      <top style="medium"/>
      <bottom/>
    </border>
    <border>
      <left>
        <color indexed="63"/>
      </left>
      <right>
        <color indexed="63"/>
      </right>
      <top style="thin">
        <color theme="0" tint="-0.24997000396251678"/>
      </top>
      <bottom>
        <color indexed="63"/>
      </bottom>
    </border>
    <border>
      <left/>
      <right style="thin"/>
      <top style="thin"/>
      <bottom style="medium"/>
    </border>
    <border>
      <left/>
      <right style="thin"/>
      <top/>
      <bottom/>
    </border>
    <border>
      <left/>
      <right style="thin"/>
      <top/>
      <bottom style="thin"/>
    </border>
    <border>
      <left/>
      <right style="thin"/>
      <top style="medium"/>
      <bottom style="thin"/>
    </border>
    <border>
      <left>
        <color indexed="63"/>
      </left>
      <right style="thin"/>
      <top style="medium"/>
      <bottom style="medium"/>
    </border>
    <border>
      <left/>
      <right/>
      <top style="medium"/>
      <bottom/>
    </border>
    <border>
      <left/>
      <right style="medium"/>
      <top style="medium"/>
      <bottom/>
    </border>
    <border>
      <left/>
      <right style="thin"/>
      <top style="medium"/>
      <bottom/>
    </border>
    <border>
      <left/>
      <right style="thin"/>
      <top/>
      <bottom style="medium"/>
    </border>
    <border>
      <left/>
      <right style="medium"/>
      <top/>
      <bottom/>
    </border>
    <border>
      <left style="thin"/>
      <right style="medium"/>
      <top style="medium"/>
      <bottom/>
    </border>
    <border>
      <left style="thin"/>
      <right/>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0" fillId="0" borderId="0">
      <alignment/>
      <protection/>
    </xf>
    <xf numFmtId="0" fontId="66" fillId="27" borderId="1" applyNumberFormat="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2" borderId="0" applyNumberFormat="0" applyBorder="0" applyAlignment="0" applyProtection="0"/>
  </cellStyleXfs>
  <cellXfs count="976">
    <xf numFmtId="0" fontId="0" fillId="0" borderId="0" xfId="0" applyAlignment="1">
      <alignment/>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0" fontId="0" fillId="0" borderId="0" xfId="0" applyFont="1" applyAlignment="1" applyProtection="1">
      <alignment/>
      <protection hidden="1"/>
    </xf>
    <xf numFmtId="165" fontId="0" fillId="0" borderId="10" xfId="52" applyNumberFormat="1" applyFont="1" applyFill="1" applyBorder="1" applyAlignment="1" applyProtection="1">
      <alignment horizontal="center" vertical="center" wrapText="1"/>
      <protection locked="0"/>
    </xf>
    <xf numFmtId="164" fontId="21" fillId="34" borderId="11" xfId="0" applyNumberFormat="1" applyFont="1" applyFill="1" applyBorder="1" applyAlignment="1" applyProtection="1">
      <alignment horizontal="center" vertical="center"/>
      <protection locked="0"/>
    </xf>
    <xf numFmtId="164" fontId="21" fillId="0" borderId="11" xfId="0" applyNumberFormat="1" applyFont="1" applyBorder="1" applyAlignment="1" applyProtection="1">
      <alignment horizontal="center"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2" fontId="0" fillId="34" borderId="29" xfId="0" applyNumberFormat="1" applyFont="1" applyFill="1" applyBorder="1" applyAlignment="1" applyProtection="1">
      <alignment horizontal="center" vertical="center"/>
      <protection locked="0"/>
    </xf>
    <xf numFmtId="164" fontId="0" fillId="34" borderId="21" xfId="0" applyNumberFormat="1" applyFont="1" applyFill="1" applyBorder="1" applyAlignment="1" applyProtection="1">
      <alignment horizontal="center" vertical="center"/>
      <protection locked="0"/>
    </xf>
    <xf numFmtId="2" fontId="0" fillId="34" borderId="30" xfId="0" applyNumberFormat="1" applyFont="1" applyFill="1" applyBorder="1" applyAlignment="1" applyProtection="1">
      <alignment horizontal="center" vertical="center"/>
      <protection locked="0"/>
    </xf>
    <xf numFmtId="164" fontId="0" fillId="34" borderId="13" xfId="0" applyNumberFormat="1"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2" fontId="0" fillId="34" borderId="31" xfId="0" applyNumberFormat="1" applyFont="1" applyFill="1" applyBorder="1" applyAlignment="1" applyProtection="1">
      <alignment horizontal="center" vertical="center" wrapText="1"/>
      <protection locked="0"/>
    </xf>
    <xf numFmtId="2" fontId="0" fillId="34" borderId="32" xfId="0" applyNumberFormat="1" applyFont="1" applyFill="1" applyBorder="1" applyAlignment="1" applyProtection="1">
      <alignment horizontal="center" vertical="center"/>
      <protection locked="0"/>
    </xf>
    <xf numFmtId="164" fontId="0" fillId="34" borderId="11" xfId="0" applyNumberFormat="1" applyFont="1" applyFill="1" applyBorder="1" applyAlignment="1" applyProtection="1">
      <alignment horizontal="center" vertical="center"/>
      <protection locked="0"/>
    </xf>
    <xf numFmtId="2" fontId="0" fillId="34" borderId="33" xfId="0" applyNumberFormat="1" applyFont="1" applyFill="1" applyBorder="1" applyAlignment="1" applyProtection="1">
      <alignment horizontal="center" vertical="center"/>
      <protection locked="0"/>
    </xf>
    <xf numFmtId="164" fontId="0" fillId="34" borderId="34" xfId="0" applyNumberFormat="1"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2" fontId="0" fillId="34" borderId="35" xfId="0" applyNumberFormat="1" applyFont="1" applyFill="1" applyBorder="1" applyAlignment="1" applyProtection="1">
      <alignment horizontal="center" vertical="center" wrapText="1"/>
      <protection locked="0"/>
    </xf>
    <xf numFmtId="2" fontId="0" fillId="34" borderId="36" xfId="0" applyNumberFormat="1" applyFont="1" applyFill="1" applyBorder="1" applyAlignment="1" applyProtection="1">
      <alignment horizontal="center" vertical="center"/>
      <protection locked="0"/>
    </xf>
    <xf numFmtId="164" fontId="0" fillId="34" borderId="16" xfId="0" applyNumberFormat="1" applyFont="1" applyFill="1" applyBorder="1" applyAlignment="1" applyProtection="1">
      <alignment horizontal="center" vertical="center"/>
      <protection locked="0"/>
    </xf>
    <xf numFmtId="2" fontId="0" fillId="34" borderId="37" xfId="0" applyNumberFormat="1" applyFont="1" applyFill="1" applyBorder="1" applyAlignment="1" applyProtection="1">
      <alignment horizontal="center" vertical="center"/>
      <protection locked="0"/>
    </xf>
    <xf numFmtId="164" fontId="0" fillId="34" borderId="38" xfId="0" applyNumberFormat="1" applyFont="1" applyFill="1" applyBorder="1" applyAlignment="1" applyProtection="1">
      <alignment horizontal="center" vertical="center"/>
      <protection locked="0"/>
    </xf>
    <xf numFmtId="2" fontId="0" fillId="34" borderId="39"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2" fontId="0" fillId="34" borderId="40" xfId="0" applyNumberFormat="1" applyFont="1" applyFill="1" applyBorder="1" applyAlignment="1" applyProtection="1">
      <alignment horizontal="center" vertical="center" wrapText="1"/>
      <protection locked="0"/>
    </xf>
    <xf numFmtId="2" fontId="0" fillId="34" borderId="19" xfId="0" applyNumberFormat="1" applyFont="1" applyFill="1" applyBorder="1" applyAlignment="1" applyProtection="1">
      <alignment horizontal="center" vertical="center" wrapText="1"/>
      <protection locked="0"/>
    </xf>
    <xf numFmtId="2" fontId="0" fillId="34" borderId="17" xfId="0" applyNumberFormat="1" applyFont="1" applyFill="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164" fontId="21" fillId="0" borderId="34" xfId="0" applyNumberFormat="1" applyFont="1" applyBorder="1" applyAlignment="1" applyProtection="1">
      <alignment horizontal="center" vertical="center"/>
      <protection locked="0"/>
    </xf>
    <xf numFmtId="10" fontId="21" fillId="34" borderId="41" xfId="0" applyNumberFormat="1" applyFont="1" applyFill="1" applyBorder="1" applyAlignment="1" applyProtection="1">
      <alignment vertical="center"/>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15" fillId="34" borderId="19"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locked="0"/>
    </xf>
    <xf numFmtId="0" fontId="26" fillId="0" borderId="27"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26" fillId="0" borderId="41" xfId="0" applyFont="1" applyFill="1" applyBorder="1" applyAlignment="1" applyProtection="1">
      <alignment horizontal="center" vertical="center" wrapText="1"/>
      <protection locked="0"/>
    </xf>
    <xf numFmtId="0" fontId="26" fillId="0" borderId="16"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9" xfId="0" applyFont="1" applyFill="1" applyBorder="1" applyAlignment="1" applyProtection="1">
      <alignment wrapText="1"/>
      <protection locked="0"/>
    </xf>
    <xf numFmtId="0" fontId="26" fillId="0" borderId="15"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47"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26" fillId="0" borderId="40"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6" fillId="0" borderId="48" xfId="0" applyFont="1" applyFill="1" applyBorder="1" applyAlignment="1" applyProtection="1">
      <alignment horizontal="center" vertical="center" wrapText="1"/>
      <protection locked="0"/>
    </xf>
    <xf numFmtId="0" fontId="26" fillId="0" borderId="49"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5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15" fillId="34" borderId="51" xfId="0" applyFont="1" applyFill="1" applyBorder="1" applyAlignment="1" applyProtection="1">
      <alignment horizontal="center" vertical="center" wrapText="1"/>
      <protection locked="0"/>
    </xf>
    <xf numFmtId="0" fontId="15" fillId="34" borderId="14" xfId="0" applyFont="1" applyFill="1" applyBorder="1" applyAlignment="1" applyProtection="1">
      <alignment horizontal="center" vertical="center" wrapText="1"/>
      <protection locked="0"/>
    </xf>
    <xf numFmtId="0" fontId="15" fillId="34" borderId="52" xfId="0" applyFont="1" applyFill="1" applyBorder="1" applyAlignment="1" applyProtection="1">
      <alignment horizontal="center" vertical="center" wrapText="1"/>
      <protection locked="0"/>
    </xf>
    <xf numFmtId="0" fontId="27" fillId="33" borderId="0" xfId="0" applyFont="1" applyFill="1" applyAlignment="1" applyProtection="1">
      <alignment/>
      <protection hidden="1"/>
    </xf>
    <xf numFmtId="0" fontId="27" fillId="33" borderId="0" xfId="0" applyFont="1" applyFill="1" applyBorder="1" applyAlignment="1" applyProtection="1">
      <alignment/>
      <protection hidden="1"/>
    </xf>
    <xf numFmtId="0" fontId="27" fillId="33" borderId="0" xfId="0" applyFont="1" applyFill="1" applyAlignment="1" applyProtection="1">
      <alignment/>
      <protection hidden="1"/>
    </xf>
    <xf numFmtId="0" fontId="27" fillId="33" borderId="0" xfId="0" applyFont="1" applyFill="1" applyBorder="1" applyAlignment="1" applyProtection="1">
      <alignment/>
      <protection hidden="1"/>
    </xf>
    <xf numFmtId="0" fontId="0" fillId="35" borderId="0" xfId="0" applyFont="1" applyFill="1" applyAlignment="1" applyProtection="1">
      <alignment/>
      <protection hidden="1"/>
    </xf>
    <xf numFmtId="0" fontId="3" fillId="33" borderId="0" xfId="0" applyFont="1" applyFill="1" applyAlignment="1" applyProtection="1">
      <alignment/>
      <protection hidden="1"/>
    </xf>
    <xf numFmtId="0" fontId="28" fillId="33" borderId="0" xfId="0" applyFont="1" applyFill="1" applyAlignment="1" applyProtection="1">
      <alignment/>
      <protection hidden="1"/>
    </xf>
    <xf numFmtId="0" fontId="27" fillId="0" borderId="0" xfId="0" applyFont="1" applyBorder="1" applyAlignment="1" applyProtection="1">
      <alignment/>
      <protection hidden="1"/>
    </xf>
    <xf numFmtId="0" fontId="0" fillId="33" borderId="0" xfId="52" applyFont="1" applyFill="1" applyAlignment="1" applyProtection="1">
      <alignment vertical="center"/>
      <protection hidden="1"/>
    </xf>
    <xf numFmtId="0" fontId="3" fillId="33" borderId="0" xfId="0" applyFont="1" applyFill="1" applyBorder="1" applyAlignment="1" applyProtection="1">
      <alignment/>
      <protection hidden="1"/>
    </xf>
    <xf numFmtId="0" fontId="14" fillId="33" borderId="0" xfId="0" applyFont="1" applyFill="1" applyAlignment="1" applyProtection="1">
      <alignment/>
      <protection hidden="1"/>
    </xf>
    <xf numFmtId="3" fontId="0" fillId="33" borderId="0" xfId="0" applyNumberFormat="1" applyFont="1" applyFill="1" applyAlignment="1" applyProtection="1">
      <alignment horizontal="center" vertical="center"/>
      <protection hidden="1"/>
    </xf>
    <xf numFmtId="3" fontId="4" fillId="33" borderId="11" xfId="0" applyNumberFormat="1" applyFont="1" applyFill="1" applyBorder="1" applyAlignment="1" applyProtection="1">
      <alignment horizontal="center" vertical="center" wrapText="1"/>
      <protection hidden="1"/>
    </xf>
    <xf numFmtId="0" fontId="4" fillId="33" borderId="11" xfId="0" applyFont="1" applyFill="1" applyBorder="1" applyAlignment="1" applyProtection="1">
      <alignment horizontal="center" vertical="center" wrapText="1"/>
      <protection hidden="1"/>
    </xf>
    <xf numFmtId="0" fontId="2" fillId="33" borderId="11" xfId="0" applyFont="1" applyFill="1" applyBorder="1" applyAlignment="1" applyProtection="1">
      <alignment horizontal="center" vertical="center" wrapText="1"/>
      <protection hidden="1"/>
    </xf>
    <xf numFmtId="3" fontId="2" fillId="33" borderId="11" xfId="0" applyNumberFormat="1" applyFont="1" applyFill="1" applyBorder="1" applyAlignment="1" applyProtection="1">
      <alignment horizontal="center" vertical="center" wrapText="1"/>
      <protection hidden="1"/>
    </xf>
    <xf numFmtId="0" fontId="12" fillId="36" borderId="53" xfId="0" applyFont="1" applyFill="1" applyBorder="1" applyAlignment="1" applyProtection="1">
      <alignment vertical="center" wrapText="1"/>
      <protection hidden="1"/>
    </xf>
    <xf numFmtId="0" fontId="8" fillId="35" borderId="51" xfId="0" applyFont="1" applyFill="1" applyBorder="1" applyAlignment="1" applyProtection="1">
      <alignment vertical="center" wrapText="1"/>
      <protection hidden="1"/>
    </xf>
    <xf numFmtId="0" fontId="8" fillId="35" borderId="50" xfId="0" applyFont="1" applyFill="1" applyBorder="1" applyAlignment="1" applyProtection="1">
      <alignment vertical="center" wrapText="1"/>
      <protection hidden="1"/>
    </xf>
    <xf numFmtId="0" fontId="0" fillId="37" borderId="37" xfId="0" applyFont="1" applyFill="1" applyBorder="1" applyAlignment="1" applyProtection="1">
      <alignment horizontal="center" vertical="center" wrapText="1"/>
      <protection hidden="1"/>
    </xf>
    <xf numFmtId="0" fontId="0" fillId="37" borderId="38" xfId="0" applyFont="1" applyFill="1" applyBorder="1" applyAlignment="1" applyProtection="1">
      <alignment horizontal="center" vertical="center" wrapText="1"/>
      <protection hidden="1"/>
    </xf>
    <xf numFmtId="0" fontId="0" fillId="37" borderId="54" xfId="0" applyFont="1" applyFill="1" applyBorder="1" applyAlignment="1" applyProtection="1">
      <alignment horizontal="center" vertical="center" wrapText="1"/>
      <protection hidden="1"/>
    </xf>
    <xf numFmtId="0" fontId="0" fillId="33" borderId="0" xfId="0" applyFont="1" applyFill="1" applyAlignment="1" applyProtection="1">
      <alignment wrapText="1"/>
      <protection hidden="1"/>
    </xf>
    <xf numFmtId="0" fontId="5" fillId="33" borderId="0" xfId="0" applyFont="1" applyFill="1" applyAlignment="1" applyProtection="1">
      <alignment/>
      <protection hidden="1"/>
    </xf>
    <xf numFmtId="0" fontId="5" fillId="33" borderId="0" xfId="0" applyFont="1" applyFill="1" applyAlignment="1" applyProtection="1">
      <alignment/>
      <protection hidden="1"/>
    </xf>
    <xf numFmtId="0" fontId="5" fillId="33" borderId="55" xfId="0" applyFont="1" applyFill="1" applyBorder="1" applyAlignment="1" applyProtection="1">
      <alignment horizontal="center" vertical="center" wrapText="1"/>
      <protection hidden="1"/>
    </xf>
    <xf numFmtId="0" fontId="5" fillId="33" borderId="11" xfId="0" applyFont="1" applyFill="1" applyBorder="1" applyAlignment="1" applyProtection="1">
      <alignment horizontal="center" vertical="center" wrapText="1"/>
      <protection hidden="1"/>
    </xf>
    <xf numFmtId="0" fontId="7" fillId="33" borderId="11" xfId="0" applyFont="1" applyFill="1" applyBorder="1" applyAlignment="1" applyProtection="1">
      <alignment horizontal="center" vertical="center" wrapText="1"/>
      <protection hidden="1"/>
    </xf>
    <xf numFmtId="3" fontId="5" fillId="33" borderId="55" xfId="0" applyNumberFormat="1" applyFont="1" applyFill="1" applyBorder="1" applyAlignment="1" applyProtection="1">
      <alignment horizontal="center" vertical="center" wrapText="1"/>
      <protection hidden="1"/>
    </xf>
    <xf numFmtId="3" fontId="5" fillId="33" borderId="11" xfId="0" applyNumberFormat="1" applyFont="1" applyFill="1" applyBorder="1" applyAlignment="1" applyProtection="1">
      <alignment horizontal="center" vertical="center" wrapText="1"/>
      <protection hidden="1"/>
    </xf>
    <xf numFmtId="3" fontId="7" fillId="33" borderId="11" xfId="0" applyNumberFormat="1" applyFont="1" applyFill="1" applyBorder="1" applyAlignment="1" applyProtection="1">
      <alignment horizontal="center" vertical="center" wrapText="1"/>
      <protection hidden="1"/>
    </xf>
    <xf numFmtId="0" fontId="5" fillId="33" borderId="0" xfId="0" applyFont="1" applyFill="1" applyAlignment="1" applyProtection="1">
      <alignment horizontal="center" vertical="center"/>
      <protection hidden="1"/>
    </xf>
    <xf numFmtId="0" fontId="5" fillId="35" borderId="0" xfId="0" applyFont="1" applyFill="1" applyAlignment="1" applyProtection="1">
      <alignment/>
      <protection hidden="1"/>
    </xf>
    <xf numFmtId="0" fontId="5" fillId="0" borderId="0" xfId="0" applyFont="1" applyAlignment="1" applyProtection="1">
      <alignment/>
      <protection hidden="1"/>
    </xf>
    <xf numFmtId="0" fontId="0" fillId="33" borderId="56" xfId="0" applyFont="1" applyFill="1" applyBorder="1" applyAlignment="1" applyProtection="1">
      <alignment vertical="center" wrapText="1"/>
      <protection hidden="1"/>
    </xf>
    <xf numFmtId="0" fontId="0" fillId="33" borderId="55" xfId="0" applyFont="1" applyFill="1" applyBorder="1" applyAlignment="1" applyProtection="1">
      <alignment horizontal="center" vertical="center" wrapText="1"/>
      <protection hidden="1"/>
    </xf>
    <xf numFmtId="0" fontId="3" fillId="33" borderId="0" xfId="0" applyFont="1" applyFill="1" applyAlignment="1" applyProtection="1">
      <alignment horizontal="center" vertical="center" wrapText="1"/>
      <protection hidden="1"/>
    </xf>
    <xf numFmtId="1" fontId="0" fillId="33" borderId="55" xfId="0" applyNumberFormat="1" applyFont="1" applyFill="1" applyBorder="1" applyAlignment="1" applyProtection="1">
      <alignment horizontal="center" vertical="center"/>
      <protection hidden="1"/>
    </xf>
    <xf numFmtId="4" fontId="3" fillId="33" borderId="0" xfId="0" applyNumberFormat="1" applyFont="1" applyFill="1" applyAlignment="1" applyProtection="1">
      <alignment horizontal="center" vertical="center"/>
      <protection hidden="1"/>
    </xf>
    <xf numFmtId="0" fontId="13" fillId="38" borderId="57" xfId="0" applyFont="1" applyFill="1" applyBorder="1" applyAlignment="1" applyProtection="1">
      <alignment horizontal="left" vertical="center" wrapText="1"/>
      <protection hidden="1"/>
    </xf>
    <xf numFmtId="0" fontId="8" fillId="38" borderId="58" xfId="0" applyFont="1" applyFill="1" applyBorder="1" applyAlignment="1" applyProtection="1">
      <alignment horizontal="left" vertical="center" wrapText="1"/>
      <protection hidden="1"/>
    </xf>
    <xf numFmtId="0" fontId="8" fillId="39" borderId="58" xfId="0" applyFont="1" applyFill="1" applyBorder="1" applyAlignment="1" applyProtection="1">
      <alignment horizontal="left" wrapText="1"/>
      <protection hidden="1"/>
    </xf>
    <xf numFmtId="0" fontId="8" fillId="39" borderId="42" xfId="0" applyFont="1" applyFill="1" applyBorder="1" applyAlignment="1" applyProtection="1">
      <alignment horizontal="left" wrapText="1"/>
      <protection hidden="1"/>
    </xf>
    <xf numFmtId="0" fontId="0" fillId="33" borderId="0" xfId="0" applyFont="1" applyFill="1" applyAlignment="1" applyProtection="1">
      <alignment horizontal="center" vertical="center"/>
      <protection hidden="1"/>
    </xf>
    <xf numFmtId="0" fontId="8" fillId="39" borderId="44" xfId="0" applyFont="1" applyFill="1" applyBorder="1" applyAlignment="1" applyProtection="1">
      <alignment horizontal="left" wrapText="1"/>
      <protection hidden="1"/>
    </xf>
    <xf numFmtId="0" fontId="8" fillId="39" borderId="43" xfId="0" applyFont="1" applyFill="1" applyBorder="1" applyAlignment="1" applyProtection="1">
      <alignment horizontal="left" wrapText="1"/>
      <protection hidden="1"/>
    </xf>
    <xf numFmtId="0" fontId="26" fillId="33" borderId="0" xfId="0" applyFont="1" applyFill="1" applyAlignment="1" applyProtection="1">
      <alignment/>
      <protection hidden="1"/>
    </xf>
    <xf numFmtId="0" fontId="8" fillId="38" borderId="42" xfId="0" applyFont="1" applyFill="1" applyBorder="1" applyAlignment="1" applyProtection="1">
      <alignment horizontal="left" wrapText="1"/>
      <protection hidden="1"/>
    </xf>
    <xf numFmtId="0" fontId="8" fillId="38" borderId="44" xfId="0" applyFont="1" applyFill="1" applyBorder="1" applyAlignment="1" applyProtection="1">
      <alignment horizontal="left" wrapText="1"/>
      <protection hidden="1"/>
    </xf>
    <xf numFmtId="0" fontId="8" fillId="38" borderId="43" xfId="0" applyFont="1" applyFill="1" applyBorder="1" applyAlignment="1" applyProtection="1">
      <alignment horizontal="left" wrapText="1"/>
      <protection hidden="1"/>
    </xf>
    <xf numFmtId="0" fontId="5" fillId="33" borderId="0" xfId="0" applyFont="1" applyFill="1" applyBorder="1" applyAlignment="1" applyProtection="1">
      <alignment/>
      <protection hidden="1"/>
    </xf>
    <xf numFmtId="0" fontId="21" fillId="35" borderId="0" xfId="0" applyFont="1" applyFill="1" applyAlignment="1" applyProtection="1">
      <alignment/>
      <protection hidden="1"/>
    </xf>
    <xf numFmtId="0" fontId="12" fillId="36" borderId="59" xfId="52" applyFont="1" applyFill="1" applyBorder="1" applyAlignment="1" applyProtection="1">
      <alignment horizontal="center" vertical="center" wrapText="1"/>
      <protection hidden="1"/>
    </xf>
    <xf numFmtId="0" fontId="7" fillId="35" borderId="55" xfId="0" applyFont="1" applyFill="1" applyBorder="1" applyAlignment="1" applyProtection="1">
      <alignment horizontal="center" vertical="center" wrapText="1"/>
      <protection hidden="1"/>
    </xf>
    <xf numFmtId="0" fontId="7" fillId="35" borderId="11" xfId="0" applyFont="1" applyFill="1" applyBorder="1" applyAlignment="1" applyProtection="1">
      <alignment horizontal="center" vertical="center" wrapText="1"/>
      <protection hidden="1"/>
    </xf>
    <xf numFmtId="0" fontId="21" fillId="37" borderId="59" xfId="52" applyFont="1" applyFill="1" applyBorder="1" applyAlignment="1" applyProtection="1">
      <alignment horizontal="center" vertical="center" wrapText="1"/>
      <protection hidden="1"/>
    </xf>
    <xf numFmtId="3" fontId="7" fillId="35" borderId="55" xfId="0" applyNumberFormat="1" applyFont="1" applyFill="1" applyBorder="1" applyAlignment="1" applyProtection="1">
      <alignment horizontal="center" vertical="center" wrapText="1"/>
      <protection hidden="1"/>
    </xf>
    <xf numFmtId="3" fontId="5" fillId="35" borderId="11" xfId="0" applyNumberFormat="1" applyFont="1" applyFill="1" applyBorder="1" applyAlignment="1" applyProtection="1">
      <alignment horizontal="center" vertical="center" wrapText="1"/>
      <protection hidden="1"/>
    </xf>
    <xf numFmtId="0" fontId="5" fillId="35" borderId="0" xfId="0" applyFont="1" applyFill="1" applyAlignment="1" applyProtection="1">
      <alignment horizontal="center" vertical="center"/>
      <protection hidden="1"/>
    </xf>
    <xf numFmtId="0" fontId="27" fillId="35" borderId="0" xfId="0" applyFont="1" applyFill="1" applyAlignment="1" applyProtection="1">
      <alignment/>
      <protection hidden="1"/>
    </xf>
    <xf numFmtId="0" fontId="0" fillId="35" borderId="0" xfId="0" applyFont="1" applyFill="1" applyAlignment="1" applyProtection="1">
      <alignment wrapText="1"/>
      <protection hidden="1"/>
    </xf>
    <xf numFmtId="0" fontId="0" fillId="33" borderId="11" xfId="0" applyFont="1" applyFill="1" applyBorder="1" applyAlignment="1" applyProtection="1">
      <alignment horizontal="center" vertical="center"/>
      <protection hidden="1"/>
    </xf>
    <xf numFmtId="0" fontId="0" fillId="33" borderId="32" xfId="0" applyFont="1" applyFill="1" applyBorder="1" applyAlignment="1" applyProtection="1">
      <alignment wrapText="1"/>
      <protection hidden="1"/>
    </xf>
    <xf numFmtId="0" fontId="3" fillId="33" borderId="55" xfId="0" applyFont="1" applyFill="1" applyBorder="1" applyAlignment="1" applyProtection="1">
      <alignment horizontal="center" vertical="center" wrapText="1"/>
      <protection hidden="1"/>
    </xf>
    <xf numFmtId="1" fontId="0" fillId="33" borderId="0" xfId="0" applyNumberFormat="1" applyFont="1" applyFill="1" applyBorder="1" applyAlignment="1" applyProtection="1">
      <alignment horizontal="center" vertical="center"/>
      <protection hidden="1"/>
    </xf>
    <xf numFmtId="0" fontId="8" fillId="38" borderId="58" xfId="52" applyFont="1" applyFill="1" applyBorder="1" applyAlignment="1" applyProtection="1">
      <alignment horizontal="center" vertical="center" wrapText="1"/>
      <protection hidden="1"/>
    </xf>
    <xf numFmtId="0" fontId="8" fillId="38" borderId="57" xfId="52" applyFont="1" applyFill="1" applyBorder="1" applyAlignment="1" applyProtection="1">
      <alignment horizontal="center" vertical="center" wrapText="1"/>
      <protection hidden="1"/>
    </xf>
    <xf numFmtId="0" fontId="8" fillId="38" borderId="59" xfId="52" applyFont="1" applyFill="1" applyBorder="1" applyAlignment="1" applyProtection="1">
      <alignment horizontal="center" vertical="center" wrapText="1"/>
      <protection hidden="1"/>
    </xf>
    <xf numFmtId="1" fontId="0" fillId="33" borderId="0" xfId="0" applyNumberFormat="1" applyFont="1" applyFill="1" applyAlignment="1" applyProtection="1">
      <alignment/>
      <protection hidden="1"/>
    </xf>
    <xf numFmtId="1" fontId="0" fillId="33" borderId="0" xfId="0" applyNumberFormat="1" applyFont="1" applyFill="1" applyAlignment="1" applyProtection="1">
      <alignment horizontal="center" vertical="center"/>
      <protection hidden="1"/>
    </xf>
    <xf numFmtId="0" fontId="0" fillId="33" borderId="0" xfId="0" applyNumberFormat="1" applyFont="1" applyFill="1" applyAlignment="1" applyProtection="1">
      <alignment/>
      <protection hidden="1"/>
    </xf>
    <xf numFmtId="0" fontId="5" fillId="35" borderId="0" xfId="0" applyFont="1" applyFill="1" applyAlignment="1" applyProtection="1">
      <alignment wrapText="1"/>
      <protection hidden="1"/>
    </xf>
    <xf numFmtId="0" fontId="0" fillId="0" borderId="0" xfId="0" applyFont="1" applyFill="1" applyAlignment="1" applyProtection="1">
      <alignment wrapText="1"/>
      <protection hidden="1"/>
    </xf>
    <xf numFmtId="0" fontId="0" fillId="0" borderId="0" xfId="0" applyFont="1" applyAlignment="1" applyProtection="1">
      <alignment wrapText="1"/>
      <protection hidden="1"/>
    </xf>
    <xf numFmtId="0" fontId="29" fillId="33" borderId="60" xfId="0" applyFont="1" applyFill="1" applyBorder="1" applyAlignment="1" applyProtection="1">
      <alignment/>
      <protection hidden="1"/>
    </xf>
    <xf numFmtId="0" fontId="27" fillId="33" borderId="61" xfId="0" applyFont="1" applyFill="1" applyBorder="1" applyAlignment="1" applyProtection="1">
      <alignment/>
      <protection hidden="1"/>
    </xf>
    <xf numFmtId="0" fontId="27" fillId="33" borderId="61" xfId="0" applyFont="1" applyFill="1" applyBorder="1" applyAlignment="1" applyProtection="1">
      <alignment horizontal="left" vertical="center"/>
      <protection hidden="1"/>
    </xf>
    <xf numFmtId="0" fontId="5" fillId="33" borderId="11" xfId="0" applyFont="1" applyFill="1" applyBorder="1" applyAlignment="1" applyProtection="1">
      <alignment horizontal="center" vertical="center"/>
      <protection hidden="1"/>
    </xf>
    <xf numFmtId="0" fontId="5" fillId="33" borderId="32" xfId="0" applyFont="1" applyFill="1" applyBorder="1" applyAlignment="1" applyProtection="1">
      <alignment horizontal="center" vertical="center" wrapText="1"/>
      <protection hidden="1"/>
    </xf>
    <xf numFmtId="3" fontId="5" fillId="33" borderId="32" xfId="0" applyNumberFormat="1" applyFont="1" applyFill="1" applyBorder="1" applyAlignment="1" applyProtection="1">
      <alignment horizontal="center" vertical="center"/>
      <protection hidden="1"/>
    </xf>
    <xf numFmtId="3" fontId="5" fillId="33" borderId="55" xfId="0" applyNumberFormat="1" applyFont="1" applyFill="1" applyBorder="1" applyAlignment="1" applyProtection="1">
      <alignment horizontal="center" vertical="center"/>
      <protection hidden="1"/>
    </xf>
    <xf numFmtId="0" fontId="3" fillId="38" borderId="62" xfId="0" applyFont="1" applyFill="1" applyBorder="1" applyAlignment="1" applyProtection="1">
      <alignment vertical="center" wrapText="1"/>
      <protection hidden="1"/>
    </xf>
    <xf numFmtId="0" fontId="5" fillId="33" borderId="0" xfId="0" applyNumberFormat="1" applyFont="1" applyFill="1" applyAlignment="1" applyProtection="1">
      <alignment horizontal="center" vertical="center"/>
      <protection hidden="1"/>
    </xf>
    <xf numFmtId="0" fontId="5" fillId="33" borderId="0" xfId="0" applyFont="1" applyFill="1" applyBorder="1" applyAlignment="1" applyProtection="1">
      <alignment horizontal="center" vertical="center" wrapText="1"/>
      <protection hidden="1"/>
    </xf>
    <xf numFmtId="49" fontId="0" fillId="33" borderId="0" xfId="0" applyNumberFormat="1" applyFont="1" applyFill="1" applyAlignment="1" applyProtection="1">
      <alignment/>
      <protection hidden="1"/>
    </xf>
    <xf numFmtId="164" fontId="0" fillId="33" borderId="0" xfId="0" applyNumberFormat="1" applyFont="1" applyFill="1" applyAlignment="1" applyProtection="1">
      <alignment/>
      <protection hidden="1"/>
    </xf>
    <xf numFmtId="0" fontId="21" fillId="33" borderId="0" xfId="0" applyFont="1" applyFill="1" applyBorder="1" applyAlignment="1" applyProtection="1">
      <alignment/>
      <protection hidden="1"/>
    </xf>
    <xf numFmtId="0" fontId="30" fillId="33" borderId="63" xfId="0" applyFont="1" applyFill="1" applyBorder="1" applyAlignment="1" applyProtection="1">
      <alignment horizontal="center" vertical="center" wrapText="1"/>
      <protection hidden="1"/>
    </xf>
    <xf numFmtId="0" fontId="30" fillId="33" borderId="63" xfId="0" applyFont="1" applyFill="1" applyBorder="1" applyAlignment="1" applyProtection="1">
      <alignment horizontal="center" vertical="center"/>
      <protection hidden="1"/>
    </xf>
    <xf numFmtId="0" fontId="5" fillId="33" borderId="0" xfId="0" applyFont="1" applyFill="1" applyAlignment="1" applyProtection="1">
      <alignment horizontal="center" vertical="center" wrapText="1"/>
      <protection hidden="1"/>
    </xf>
    <xf numFmtId="0" fontId="12" fillId="36" borderId="42" xfId="52" applyFont="1" applyFill="1" applyBorder="1" applyAlignment="1" applyProtection="1">
      <alignment horizontal="center" vertical="center" wrapText="1"/>
      <protection hidden="1"/>
    </xf>
    <xf numFmtId="0" fontId="7" fillId="33" borderId="55" xfId="0" applyFont="1" applyFill="1" applyBorder="1" applyAlignment="1" applyProtection="1">
      <alignment horizontal="center" vertical="center" wrapText="1"/>
      <protection hidden="1"/>
    </xf>
    <xf numFmtId="0" fontId="0" fillId="38" borderId="43" xfId="52" applyFont="1" applyFill="1" applyBorder="1" applyAlignment="1" applyProtection="1">
      <alignment horizontal="left" vertical="center" wrapText="1"/>
      <protection hidden="1"/>
    </xf>
    <xf numFmtId="3" fontId="7" fillId="33" borderId="55" xfId="0" applyNumberFormat="1" applyFont="1" applyFill="1" applyBorder="1" applyAlignment="1" applyProtection="1">
      <alignment horizontal="center" vertical="center" wrapText="1"/>
      <protection hidden="1"/>
    </xf>
    <xf numFmtId="49" fontId="0" fillId="38" borderId="43" xfId="52" applyNumberFormat="1" applyFont="1" applyFill="1" applyBorder="1" applyAlignment="1" applyProtection="1">
      <alignment horizontal="left" vertical="center" wrapText="1"/>
      <protection hidden="1"/>
    </xf>
    <xf numFmtId="0" fontId="0" fillId="38" borderId="64" xfId="52" applyFont="1" applyFill="1" applyBorder="1" applyAlignment="1" applyProtection="1">
      <alignment horizontal="left" vertical="center" wrapText="1"/>
      <protection hidden="1"/>
    </xf>
    <xf numFmtId="0" fontId="0" fillId="38" borderId="59" xfId="52" applyFont="1" applyFill="1" applyBorder="1" applyAlignment="1" applyProtection="1">
      <alignment horizontal="left" vertical="center" wrapText="1"/>
      <protection hidden="1"/>
    </xf>
    <xf numFmtId="0" fontId="0" fillId="38" borderId="58" xfId="52" applyFont="1" applyFill="1" applyBorder="1" applyAlignment="1" applyProtection="1">
      <alignment horizontal="left" vertical="center" wrapText="1"/>
      <protection hidden="1"/>
    </xf>
    <xf numFmtId="0" fontId="21" fillId="33" borderId="0" xfId="0" applyFont="1" applyFill="1" applyAlignment="1" applyProtection="1">
      <alignment/>
      <protection hidden="1"/>
    </xf>
    <xf numFmtId="0" fontId="20" fillId="38" borderId="0" xfId="0" applyFont="1" applyFill="1" applyBorder="1" applyAlignment="1" applyProtection="1">
      <alignment horizontal="center" vertical="center"/>
      <protection hidden="1"/>
    </xf>
    <xf numFmtId="0" fontId="20" fillId="38" borderId="34" xfId="0" applyFont="1" applyFill="1" applyBorder="1" applyAlignment="1" applyProtection="1">
      <alignment horizontal="center" vertical="center"/>
      <protection hidden="1"/>
    </xf>
    <xf numFmtId="0" fontId="20" fillId="38" borderId="65" xfId="0" applyFont="1" applyFill="1" applyBorder="1" applyAlignment="1" applyProtection="1">
      <alignment horizontal="center" vertical="center" wrapText="1"/>
      <protection hidden="1"/>
    </xf>
    <xf numFmtId="0" fontId="5" fillId="33" borderId="11" xfId="0" applyFont="1" applyFill="1" applyBorder="1" applyAlignment="1" applyProtection="1">
      <alignment wrapText="1"/>
      <protection hidden="1"/>
    </xf>
    <xf numFmtId="0" fontId="20" fillId="38" borderId="14" xfId="0" applyFont="1" applyFill="1" applyBorder="1" applyAlignment="1" applyProtection="1">
      <alignment vertical="center"/>
      <protection hidden="1"/>
    </xf>
    <xf numFmtId="164" fontId="20" fillId="38" borderId="13" xfId="0" applyNumberFormat="1" applyFont="1" applyFill="1" applyBorder="1" applyAlignment="1" applyProtection="1">
      <alignment horizontal="right" vertical="center"/>
      <protection hidden="1"/>
    </xf>
    <xf numFmtId="164" fontId="20" fillId="38" borderId="66" xfId="0" applyNumberFormat="1" applyFont="1" applyFill="1" applyBorder="1" applyAlignment="1" applyProtection="1">
      <alignment horizontal="right" vertical="center"/>
      <protection hidden="1"/>
    </xf>
    <xf numFmtId="0" fontId="5" fillId="33" borderId="11" xfId="0" applyFont="1" applyFill="1" applyBorder="1" applyAlignment="1" applyProtection="1">
      <alignment/>
      <protection hidden="1"/>
    </xf>
    <xf numFmtId="9" fontId="5" fillId="33" borderId="11" xfId="0" applyNumberFormat="1" applyFont="1" applyFill="1" applyBorder="1" applyAlignment="1" applyProtection="1">
      <alignment/>
      <protection hidden="1"/>
    </xf>
    <xf numFmtId="10" fontId="5" fillId="33" borderId="11" xfId="0" applyNumberFormat="1" applyFont="1" applyFill="1" applyBorder="1" applyAlignment="1" applyProtection="1">
      <alignment/>
      <protection hidden="1"/>
    </xf>
    <xf numFmtId="0" fontId="20" fillId="38" borderId="52" xfId="0" applyFont="1" applyFill="1" applyBorder="1" applyAlignment="1" applyProtection="1">
      <alignment vertical="center"/>
      <protection hidden="1"/>
    </xf>
    <xf numFmtId="164" fontId="21" fillId="38" borderId="38" xfId="0" applyNumberFormat="1" applyFont="1" applyFill="1" applyBorder="1" applyAlignment="1" applyProtection="1">
      <alignment horizontal="right" vertical="center"/>
      <protection hidden="1"/>
    </xf>
    <xf numFmtId="164" fontId="20" fillId="38" borderId="54" xfId="0" applyNumberFormat="1" applyFont="1" applyFill="1" applyBorder="1" applyAlignment="1" applyProtection="1">
      <alignment horizontal="right" vertical="center"/>
      <protection hidden="1"/>
    </xf>
    <xf numFmtId="0" fontId="20" fillId="38" borderId="14" xfId="0" applyNumberFormat="1" applyFont="1" applyFill="1" applyBorder="1" applyAlignment="1" applyProtection="1">
      <alignment vertical="center" wrapText="1"/>
      <protection hidden="1"/>
    </xf>
    <xf numFmtId="164" fontId="21" fillId="38" borderId="13" xfId="0" applyNumberFormat="1" applyFont="1" applyFill="1" applyBorder="1" applyAlignment="1" applyProtection="1">
      <alignment horizontal="center" vertical="center"/>
      <protection hidden="1"/>
    </xf>
    <xf numFmtId="164" fontId="21" fillId="38" borderId="66" xfId="0" applyNumberFormat="1" applyFont="1" applyFill="1" applyBorder="1" applyAlignment="1" applyProtection="1">
      <alignment vertical="center"/>
      <protection hidden="1"/>
    </xf>
    <xf numFmtId="0" fontId="20" fillId="38" borderId="19" xfId="0" applyNumberFormat="1" applyFont="1" applyFill="1" applyBorder="1" applyAlignment="1" applyProtection="1">
      <alignment vertical="center" wrapText="1"/>
      <protection hidden="1"/>
    </xf>
    <xf numFmtId="164" fontId="21" fillId="38" borderId="11" xfId="0" applyNumberFormat="1" applyFont="1" applyFill="1" applyBorder="1" applyAlignment="1" applyProtection="1">
      <alignment horizontal="center" vertical="center"/>
      <protection hidden="1"/>
    </xf>
    <xf numFmtId="164" fontId="21" fillId="38" borderId="31" xfId="0" applyNumberFormat="1" applyFont="1" applyFill="1" applyBorder="1" applyAlignment="1" applyProtection="1">
      <alignment vertical="center"/>
      <protection hidden="1"/>
    </xf>
    <xf numFmtId="3" fontId="5" fillId="33" borderId="11" xfId="0" applyNumberFormat="1" applyFont="1" applyFill="1" applyBorder="1" applyAlignment="1" applyProtection="1">
      <alignment/>
      <protection hidden="1"/>
    </xf>
    <xf numFmtId="0" fontId="31" fillId="33" borderId="0" xfId="0" applyFont="1" applyFill="1" applyAlignment="1" applyProtection="1">
      <alignment/>
      <protection hidden="1"/>
    </xf>
    <xf numFmtId="0" fontId="20" fillId="38" borderId="52" xfId="0" applyNumberFormat="1" applyFont="1" applyFill="1" applyBorder="1" applyAlignment="1" applyProtection="1">
      <alignment vertical="center" wrapText="1"/>
      <protection hidden="1"/>
    </xf>
    <xf numFmtId="164" fontId="21" fillId="38" borderId="38" xfId="0" applyNumberFormat="1" applyFont="1" applyFill="1" applyBorder="1" applyAlignment="1" applyProtection="1">
      <alignment horizontal="center" vertical="center"/>
      <protection hidden="1"/>
    </xf>
    <xf numFmtId="164" fontId="21" fillId="38" borderId="54" xfId="0" applyNumberFormat="1" applyFont="1" applyFill="1" applyBorder="1" applyAlignment="1" applyProtection="1">
      <alignment vertical="center"/>
      <protection hidden="1"/>
    </xf>
    <xf numFmtId="0" fontId="20" fillId="38" borderId="40" xfId="0" applyFont="1" applyFill="1" applyBorder="1" applyAlignment="1" applyProtection="1">
      <alignment vertical="center"/>
      <protection hidden="1"/>
    </xf>
    <xf numFmtId="164" fontId="21" fillId="38" borderId="21" xfId="0" applyNumberFormat="1" applyFont="1" applyFill="1" applyBorder="1" applyAlignment="1" applyProtection="1">
      <alignment horizontal="right" vertical="center"/>
      <protection hidden="1"/>
    </xf>
    <xf numFmtId="164" fontId="21" fillId="38" borderId="47" xfId="0" applyNumberFormat="1" applyFont="1" applyFill="1" applyBorder="1" applyAlignment="1" applyProtection="1">
      <alignment vertical="center"/>
      <protection hidden="1"/>
    </xf>
    <xf numFmtId="0" fontId="21" fillId="38" borderId="0" xfId="0" applyFont="1" applyFill="1" applyBorder="1" applyAlignment="1" applyProtection="1">
      <alignment vertical="center"/>
      <protection hidden="1"/>
    </xf>
    <xf numFmtId="164" fontId="21" fillId="38" borderId="41" xfId="0" applyNumberFormat="1" applyFont="1" applyFill="1" applyBorder="1" applyAlignment="1" applyProtection="1">
      <alignment horizontal="right" vertical="center"/>
      <protection hidden="1"/>
    </xf>
    <xf numFmtId="164" fontId="21" fillId="38" borderId="17" xfId="0" applyNumberFormat="1" applyFont="1" applyFill="1" applyBorder="1" applyAlignment="1" applyProtection="1">
      <alignment horizontal="right" vertical="center"/>
      <protection hidden="1"/>
    </xf>
    <xf numFmtId="0" fontId="32" fillId="33" borderId="0" xfId="0" applyFont="1" applyFill="1" applyAlignment="1" applyProtection="1">
      <alignment wrapText="1"/>
      <protection hidden="1"/>
    </xf>
    <xf numFmtId="0" fontId="20" fillId="38" borderId="12" xfId="0" applyFont="1" applyFill="1" applyBorder="1" applyAlignment="1" applyProtection="1">
      <alignment vertical="center"/>
      <protection hidden="1"/>
    </xf>
    <xf numFmtId="164" fontId="21" fillId="38" borderId="13" xfId="0" applyNumberFormat="1" applyFont="1" applyFill="1" applyBorder="1" applyAlignment="1" applyProtection="1">
      <alignment vertical="center"/>
      <protection hidden="1"/>
    </xf>
    <xf numFmtId="0" fontId="21" fillId="38" borderId="67" xfId="0" applyFont="1" applyFill="1" applyBorder="1" applyAlignment="1" applyProtection="1">
      <alignment vertical="center"/>
      <protection hidden="1"/>
    </xf>
    <xf numFmtId="0" fontId="21" fillId="38" borderId="52" xfId="0" applyFont="1" applyFill="1" applyBorder="1" applyAlignment="1" applyProtection="1">
      <alignment vertical="center"/>
      <protection hidden="1"/>
    </xf>
    <xf numFmtId="10" fontId="21" fillId="38" borderId="54" xfId="0" applyNumberFormat="1" applyFont="1" applyFill="1" applyBorder="1" applyAlignment="1" applyProtection="1">
      <alignment vertical="center"/>
      <protection hidden="1"/>
    </xf>
    <xf numFmtId="164" fontId="21" fillId="35" borderId="33" xfId="0" applyNumberFormat="1" applyFont="1" applyFill="1" applyBorder="1" applyAlignment="1" applyProtection="1">
      <alignment horizontal="center" vertical="center"/>
      <protection hidden="1"/>
    </xf>
    <xf numFmtId="0" fontId="21" fillId="38" borderId="18" xfId="0" applyFont="1" applyFill="1" applyBorder="1" applyAlignment="1" applyProtection="1">
      <alignment vertical="center"/>
      <protection hidden="1"/>
    </xf>
    <xf numFmtId="0" fontId="21" fillId="38" borderId="18" xfId="0" applyFont="1" applyFill="1" applyBorder="1" applyAlignment="1" applyProtection="1">
      <alignment vertical="center" wrapText="1"/>
      <protection hidden="1"/>
    </xf>
    <xf numFmtId="0" fontId="20" fillId="38" borderId="18" xfId="0" applyFont="1" applyFill="1" applyBorder="1" applyAlignment="1" applyProtection="1">
      <alignment vertical="center"/>
      <protection hidden="1"/>
    </xf>
    <xf numFmtId="164" fontId="20" fillId="38" borderId="16" xfId="0" applyNumberFormat="1" applyFont="1" applyFill="1" applyBorder="1" applyAlignment="1" applyProtection="1">
      <alignment horizontal="center" vertical="center"/>
      <protection hidden="1"/>
    </xf>
    <xf numFmtId="10" fontId="21" fillId="38" borderId="11" xfId="0" applyNumberFormat="1" applyFont="1" applyFill="1" applyBorder="1" applyAlignment="1" applyProtection="1">
      <alignment horizontal="center" vertical="center"/>
      <protection hidden="1"/>
    </xf>
    <xf numFmtId="10" fontId="21" fillId="38" borderId="35" xfId="0" applyNumberFormat="1" applyFont="1" applyFill="1" applyBorder="1" applyAlignment="1" applyProtection="1">
      <alignment vertical="center"/>
      <protection hidden="1"/>
    </xf>
    <xf numFmtId="0" fontId="21" fillId="38" borderId="15" xfId="0" applyFont="1" applyFill="1" applyBorder="1" applyAlignment="1" applyProtection="1">
      <alignment horizontal="left" vertical="center"/>
      <protection hidden="1"/>
    </xf>
    <xf numFmtId="164" fontId="21" fillId="38" borderId="16" xfId="0" applyNumberFormat="1" applyFont="1" applyFill="1" applyBorder="1" applyAlignment="1" applyProtection="1">
      <alignment horizontal="center" vertical="center"/>
      <protection hidden="1"/>
    </xf>
    <xf numFmtId="0" fontId="21" fillId="38" borderId="67" xfId="0" applyFont="1" applyFill="1" applyBorder="1" applyAlignment="1" applyProtection="1">
      <alignment horizontal="left" vertical="center"/>
      <protection hidden="1"/>
    </xf>
    <xf numFmtId="0" fontId="20" fillId="38" borderId="50" xfId="0" applyFont="1" applyFill="1" applyBorder="1" applyAlignment="1" applyProtection="1">
      <alignment vertical="center" wrapText="1"/>
      <protection hidden="1"/>
    </xf>
    <xf numFmtId="164" fontId="21" fillId="38" borderId="68" xfId="0" applyNumberFormat="1" applyFont="1" applyFill="1" applyBorder="1" applyAlignment="1" applyProtection="1">
      <alignment vertical="center"/>
      <protection hidden="1"/>
    </xf>
    <xf numFmtId="0" fontId="20" fillId="38" borderId="53" xfId="0" applyFont="1" applyFill="1" applyBorder="1" applyAlignment="1" applyProtection="1">
      <alignment vertical="center" wrapText="1"/>
      <protection hidden="1"/>
    </xf>
    <xf numFmtId="164" fontId="20" fillId="38" borderId="69" xfId="0" applyNumberFormat="1" applyFont="1" applyFill="1" applyBorder="1" applyAlignment="1" applyProtection="1">
      <alignment horizontal="center" vertical="center"/>
      <protection hidden="1"/>
    </xf>
    <xf numFmtId="164" fontId="20" fillId="38" borderId="70" xfId="0" applyNumberFormat="1" applyFont="1" applyFill="1" applyBorder="1" applyAlignment="1" applyProtection="1">
      <alignment horizontal="center" vertical="center"/>
      <protection hidden="1"/>
    </xf>
    <xf numFmtId="164" fontId="21" fillId="38" borderId="66" xfId="0" applyNumberFormat="1" applyFont="1" applyFill="1" applyBorder="1" applyAlignment="1" applyProtection="1">
      <alignment horizontal="right" vertical="center"/>
      <protection hidden="1"/>
    </xf>
    <xf numFmtId="1" fontId="21" fillId="38" borderId="54" xfId="0" applyNumberFormat="1" applyFont="1" applyFill="1" applyBorder="1" applyAlignment="1" applyProtection="1">
      <alignment horizontal="right" vertical="center"/>
      <protection hidden="1"/>
    </xf>
    <xf numFmtId="0" fontId="21" fillId="0" borderId="0" xfId="0" applyFont="1" applyAlignment="1" applyProtection="1">
      <alignment/>
      <protection hidden="1"/>
    </xf>
    <xf numFmtId="0" fontId="5" fillId="33" borderId="0" xfId="0" applyFont="1" applyFill="1" applyAlignment="1" applyProtection="1">
      <alignment wrapText="1"/>
      <protection hidden="1"/>
    </xf>
    <xf numFmtId="0" fontId="3" fillId="38" borderId="53" xfId="0" applyFont="1" applyFill="1" applyBorder="1" applyAlignment="1" applyProtection="1">
      <alignment horizontal="center" vertical="center" wrapText="1"/>
      <protection hidden="1"/>
    </xf>
    <xf numFmtId="0" fontId="0" fillId="38" borderId="69" xfId="0" applyFont="1" applyFill="1" applyBorder="1" applyAlignment="1" applyProtection="1">
      <alignment horizontal="center" vertical="center" textRotation="90"/>
      <protection hidden="1"/>
    </xf>
    <xf numFmtId="0" fontId="0" fillId="38" borderId="69" xfId="0" applyFont="1" applyFill="1" applyBorder="1" applyAlignment="1" applyProtection="1">
      <alignment horizontal="center" vertical="center" textRotation="90" wrapText="1"/>
      <protection hidden="1"/>
    </xf>
    <xf numFmtId="0" fontId="0" fillId="38" borderId="70" xfId="0" applyFont="1" applyFill="1" applyBorder="1" applyAlignment="1" applyProtection="1">
      <alignment horizontal="center" vertical="center" wrapText="1"/>
      <protection hidden="1"/>
    </xf>
    <xf numFmtId="0" fontId="0" fillId="38" borderId="33" xfId="0" applyFont="1" applyFill="1" applyBorder="1" applyAlignment="1" applyProtection="1">
      <alignment horizontal="center" vertical="center" textRotation="90"/>
      <protection hidden="1"/>
    </xf>
    <xf numFmtId="0" fontId="0" fillId="38" borderId="34" xfId="0" applyFont="1" applyFill="1" applyBorder="1" applyAlignment="1" applyProtection="1">
      <alignment horizontal="center" vertical="center" textRotation="90"/>
      <protection hidden="1"/>
    </xf>
    <xf numFmtId="0" fontId="0" fillId="38" borderId="65" xfId="0" applyFont="1" applyFill="1" applyBorder="1" applyAlignment="1" applyProtection="1">
      <alignment horizontal="center" vertical="center" textRotation="90"/>
      <protection hidden="1"/>
    </xf>
    <xf numFmtId="0" fontId="0" fillId="38" borderId="71" xfId="0" applyFont="1" applyFill="1" applyBorder="1" applyAlignment="1" applyProtection="1">
      <alignment horizontal="center" vertical="center" textRotation="90"/>
      <protection hidden="1"/>
    </xf>
    <xf numFmtId="0" fontId="0" fillId="38" borderId="70" xfId="0" applyFont="1" applyFill="1" applyBorder="1" applyAlignment="1" applyProtection="1">
      <alignment horizontal="center" vertical="center" textRotation="90"/>
      <protection hidden="1"/>
    </xf>
    <xf numFmtId="0" fontId="0" fillId="38" borderId="72" xfId="0" applyFont="1" applyFill="1" applyBorder="1" applyAlignment="1" applyProtection="1">
      <alignment horizontal="center" vertical="center" textRotation="90"/>
      <protection hidden="1"/>
    </xf>
    <xf numFmtId="164" fontId="3" fillId="38" borderId="42" xfId="0" applyNumberFormat="1" applyFont="1" applyFill="1" applyBorder="1" applyAlignment="1" applyProtection="1">
      <alignment/>
      <protection hidden="1"/>
    </xf>
    <xf numFmtId="164" fontId="3" fillId="38" borderId="45" xfId="0" applyNumberFormat="1" applyFont="1" applyFill="1" applyBorder="1" applyAlignment="1" applyProtection="1">
      <alignment/>
      <protection hidden="1"/>
    </xf>
    <xf numFmtId="0" fontId="5" fillId="35" borderId="59" xfId="0" applyFont="1" applyFill="1" applyBorder="1" applyAlignment="1" applyProtection="1">
      <alignment vertical="center"/>
      <protection hidden="1"/>
    </xf>
    <xf numFmtId="0" fontId="5" fillId="33" borderId="0" xfId="0" applyFont="1" applyFill="1" applyAlignment="1" applyProtection="1">
      <alignment vertical="center"/>
      <protection hidden="1"/>
    </xf>
    <xf numFmtId="0" fontId="5" fillId="0" borderId="0" xfId="0" applyFont="1" applyAlignment="1" applyProtection="1">
      <alignment vertical="center"/>
      <protection hidden="1"/>
    </xf>
    <xf numFmtId="0" fontId="0" fillId="38" borderId="42" xfId="0" applyFont="1" applyFill="1" applyBorder="1" applyAlignment="1" applyProtection="1">
      <alignment horizontal="center" vertical="center"/>
      <protection hidden="1"/>
    </xf>
    <xf numFmtId="164" fontId="0" fillId="38" borderId="66" xfId="0" applyNumberFormat="1" applyFont="1" applyFill="1" applyBorder="1" applyAlignment="1" applyProtection="1">
      <alignment horizontal="center" vertical="center"/>
      <protection hidden="1"/>
    </xf>
    <xf numFmtId="164" fontId="0" fillId="38" borderId="39" xfId="0" applyNumberFormat="1" applyFont="1" applyFill="1" applyBorder="1" applyAlignment="1" applyProtection="1">
      <alignment horizontal="center" vertical="center"/>
      <protection hidden="1"/>
    </xf>
    <xf numFmtId="164" fontId="0" fillId="38" borderId="46" xfId="0" applyNumberFormat="1" applyFont="1" applyFill="1" applyBorder="1" applyAlignment="1" applyProtection="1">
      <alignment horizontal="center" vertical="center"/>
      <protection hidden="1"/>
    </xf>
    <xf numFmtId="164" fontId="0" fillId="38" borderId="42" xfId="0" applyNumberFormat="1" applyFont="1" applyFill="1" applyBorder="1" applyAlignment="1" applyProtection="1">
      <alignment horizontal="center" vertical="center"/>
      <protection hidden="1"/>
    </xf>
    <xf numFmtId="0" fontId="0" fillId="38" borderId="43" xfId="0" applyFont="1" applyFill="1" applyBorder="1" applyAlignment="1" applyProtection="1">
      <alignment horizontal="center" vertical="center"/>
      <protection hidden="1"/>
    </xf>
    <xf numFmtId="164" fontId="0" fillId="38" borderId="31" xfId="0" applyNumberFormat="1" applyFont="1" applyFill="1" applyBorder="1" applyAlignment="1" applyProtection="1">
      <alignment horizontal="center" vertical="center"/>
      <protection hidden="1"/>
    </xf>
    <xf numFmtId="164" fontId="0" fillId="38" borderId="10" xfId="0" applyNumberFormat="1" applyFont="1" applyFill="1" applyBorder="1" applyAlignment="1" applyProtection="1">
      <alignment horizontal="center" vertical="center"/>
      <protection hidden="1"/>
    </xf>
    <xf numFmtId="164" fontId="0" fillId="38" borderId="43" xfId="0" applyNumberFormat="1" applyFont="1" applyFill="1" applyBorder="1" applyAlignment="1" applyProtection="1">
      <alignment horizontal="center" vertical="center"/>
      <protection hidden="1"/>
    </xf>
    <xf numFmtId="0" fontId="0" fillId="38" borderId="45" xfId="0" applyFont="1" applyFill="1" applyBorder="1" applyAlignment="1" applyProtection="1">
      <alignment horizontal="center" vertical="center"/>
      <protection hidden="1"/>
    </xf>
    <xf numFmtId="164" fontId="0" fillId="38" borderId="54" xfId="0" applyNumberFormat="1" applyFont="1" applyFill="1" applyBorder="1" applyAlignment="1" applyProtection="1">
      <alignment horizontal="center" vertical="center"/>
      <protection hidden="1"/>
    </xf>
    <xf numFmtId="164" fontId="0" fillId="38" borderId="35" xfId="0" applyNumberFormat="1" applyFont="1" applyFill="1" applyBorder="1" applyAlignment="1" applyProtection="1">
      <alignment horizontal="center" vertical="center"/>
      <protection hidden="1"/>
    </xf>
    <xf numFmtId="164" fontId="0" fillId="38" borderId="62" xfId="0" applyNumberFormat="1" applyFont="1" applyFill="1" applyBorder="1" applyAlignment="1" applyProtection="1">
      <alignment horizontal="center" vertical="center"/>
      <protection hidden="1"/>
    </xf>
    <xf numFmtId="164" fontId="0" fillId="38" borderId="45" xfId="0" applyNumberFormat="1" applyFont="1" applyFill="1" applyBorder="1" applyAlignment="1" applyProtection="1">
      <alignment horizontal="center" vertical="center"/>
      <protection hidden="1"/>
    </xf>
    <xf numFmtId="164" fontId="0" fillId="38" borderId="47" xfId="0" applyNumberFormat="1" applyFont="1" applyFill="1" applyBorder="1" applyAlignment="1" applyProtection="1">
      <alignment horizontal="center" vertical="center"/>
      <protection hidden="1"/>
    </xf>
    <xf numFmtId="164" fontId="0" fillId="38" borderId="41" xfId="0" applyNumberFormat="1" applyFont="1" applyFill="1" applyBorder="1" applyAlignment="1" applyProtection="1">
      <alignment horizontal="center" vertical="center"/>
      <protection hidden="1"/>
    </xf>
    <xf numFmtId="0" fontId="5" fillId="35" borderId="73" xfId="0" applyFont="1" applyFill="1" applyBorder="1" applyAlignment="1" applyProtection="1">
      <alignment vertical="center"/>
      <protection hidden="1"/>
    </xf>
    <xf numFmtId="0" fontId="5" fillId="35" borderId="73" xfId="0" applyFont="1" applyFill="1" applyBorder="1" applyAlignment="1" applyProtection="1">
      <alignment horizontal="center" vertical="center"/>
      <protection hidden="1"/>
    </xf>
    <xf numFmtId="0" fontId="5" fillId="35" borderId="59" xfId="0" applyFont="1" applyFill="1" applyBorder="1" applyAlignment="1" applyProtection="1">
      <alignment horizontal="center" vertical="center"/>
      <protection hidden="1"/>
    </xf>
    <xf numFmtId="0" fontId="0" fillId="35" borderId="74" xfId="0" applyFont="1" applyFill="1" applyBorder="1" applyAlignment="1" applyProtection="1">
      <alignment horizontal="center" vertical="center"/>
      <protection hidden="1"/>
    </xf>
    <xf numFmtId="0" fontId="0" fillId="35" borderId="75"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wrapText="1"/>
      <protection hidden="1"/>
    </xf>
    <xf numFmtId="0" fontId="5" fillId="0" borderId="0" xfId="0" applyFont="1" applyAlignment="1" applyProtection="1">
      <alignment horizontal="center" vertical="center" wrapText="1"/>
      <protection hidden="1"/>
    </xf>
    <xf numFmtId="0" fontId="33" fillId="33" borderId="0" xfId="0" applyFont="1" applyFill="1" applyAlignment="1" applyProtection="1">
      <alignment/>
      <protection hidden="1"/>
    </xf>
    <xf numFmtId="0" fontId="30" fillId="33" borderId="0" xfId="0" applyFont="1" applyFill="1" applyAlignment="1" applyProtection="1">
      <alignment/>
      <protection hidden="1"/>
    </xf>
    <xf numFmtId="0" fontId="30" fillId="33" borderId="0" xfId="0" applyFont="1" applyFill="1" applyAlignment="1" applyProtection="1">
      <alignment vertical="center"/>
      <protection hidden="1"/>
    </xf>
    <xf numFmtId="0" fontId="8" fillId="33" borderId="0" xfId="0" applyFont="1" applyFill="1" applyAlignment="1" applyProtection="1">
      <alignment/>
      <protection hidden="1"/>
    </xf>
    <xf numFmtId="2" fontId="0" fillId="33" borderId="0" xfId="0" applyNumberFormat="1" applyFont="1" applyFill="1" applyAlignment="1" applyProtection="1">
      <alignment wrapText="1"/>
      <protection hidden="1"/>
    </xf>
    <xf numFmtId="0" fontId="8" fillId="33" borderId="0" xfId="0" applyFont="1" applyFill="1" applyAlignment="1" applyProtection="1">
      <alignment horizontal="center" vertical="center"/>
      <protection hidden="1"/>
    </xf>
    <xf numFmtId="0" fontId="28" fillId="33" borderId="0" xfId="0" applyFont="1" applyFill="1" applyAlignment="1" applyProtection="1">
      <alignment horizontal="right"/>
      <protection hidden="1"/>
    </xf>
    <xf numFmtId="0" fontId="15" fillId="38" borderId="76" xfId="0" applyFont="1" applyFill="1" applyBorder="1" applyAlignment="1" applyProtection="1">
      <alignment horizontal="left" vertical="center" wrapText="1"/>
      <protection hidden="1"/>
    </xf>
    <xf numFmtId="0" fontId="34" fillId="35" borderId="0" xfId="0" applyFont="1" applyFill="1" applyAlignment="1" applyProtection="1">
      <alignment horizontal="right" wrapText="1"/>
      <protection hidden="1"/>
    </xf>
    <xf numFmtId="0" fontId="12" fillId="35" borderId="0" xfId="0" applyFont="1" applyFill="1" applyBorder="1" applyAlignment="1" applyProtection="1">
      <alignment horizontal="center" vertical="center" wrapText="1"/>
      <protection hidden="1"/>
    </xf>
    <xf numFmtId="0" fontId="15" fillId="35" borderId="0" xfId="0" applyFont="1" applyFill="1" applyAlignment="1" applyProtection="1">
      <alignment horizontal="left" vertical="center" wrapText="1"/>
      <protection hidden="1"/>
    </xf>
    <xf numFmtId="0" fontId="8" fillId="35" borderId="0" xfId="0" applyFont="1" applyFill="1" applyAlignment="1" applyProtection="1">
      <alignment horizontal="center" vertical="center"/>
      <protection hidden="1"/>
    </xf>
    <xf numFmtId="0" fontId="8" fillId="35" borderId="0" xfId="0" applyFont="1" applyFill="1" applyAlignment="1" applyProtection="1">
      <alignment horizontal="right" wrapText="1"/>
      <protection hidden="1"/>
    </xf>
    <xf numFmtId="0" fontId="8" fillId="35" borderId="0" xfId="0" applyFont="1" applyFill="1" applyBorder="1" applyAlignment="1" applyProtection="1">
      <alignment horizontal="center" vertical="center" wrapText="1"/>
      <protection hidden="1"/>
    </xf>
    <xf numFmtId="0" fontId="8" fillId="35" borderId="0" xfId="0" applyFont="1" applyFill="1" applyAlignment="1" applyProtection="1">
      <alignment horizontal="center" vertical="center" wrapText="1"/>
      <protection hidden="1"/>
    </xf>
    <xf numFmtId="0" fontId="15" fillId="38" borderId="77" xfId="0" applyFont="1" applyFill="1" applyBorder="1" applyAlignment="1" applyProtection="1">
      <alignment horizontal="center" vertical="center" wrapText="1"/>
      <protection hidden="1"/>
    </xf>
    <xf numFmtId="0" fontId="15" fillId="38" borderId="57" xfId="0" applyFont="1" applyFill="1" applyBorder="1" applyAlignment="1" applyProtection="1">
      <alignment horizontal="center" vertical="center" wrapText="1"/>
      <protection hidden="1"/>
    </xf>
    <xf numFmtId="0" fontId="35" fillId="33" borderId="0" xfId="0" applyFont="1" applyFill="1" applyAlignment="1" applyProtection="1">
      <alignment/>
      <protection hidden="1"/>
    </xf>
    <xf numFmtId="0" fontId="15" fillId="38" borderId="30" xfId="0" applyFont="1" applyFill="1" applyBorder="1" applyAlignment="1" applyProtection="1">
      <alignment horizontal="center" vertical="center" wrapText="1"/>
      <protection hidden="1"/>
    </xf>
    <xf numFmtId="0" fontId="8" fillId="0" borderId="0" xfId="0" applyFont="1" applyAlignment="1" applyProtection="1">
      <alignment/>
      <protection hidden="1"/>
    </xf>
    <xf numFmtId="2" fontId="0" fillId="0" borderId="0" xfId="0" applyNumberFormat="1" applyFont="1" applyAlignment="1" applyProtection="1">
      <alignment wrapText="1"/>
      <protection hidden="1"/>
    </xf>
    <xf numFmtId="0" fontId="0" fillId="37" borderId="41" xfId="0" applyFont="1" applyFill="1" applyBorder="1" applyAlignment="1" applyProtection="1">
      <alignment horizontal="center" vertical="center" wrapText="1"/>
      <protection hidden="1"/>
    </xf>
    <xf numFmtId="0" fontId="0" fillId="37" borderId="17" xfId="0" applyFont="1" applyFill="1" applyBorder="1" applyAlignment="1" applyProtection="1">
      <alignment horizontal="center" vertical="center" wrapText="1"/>
      <protection hidden="1"/>
    </xf>
    <xf numFmtId="0" fontId="0" fillId="37" borderId="56" xfId="0" applyFont="1" applyFill="1" applyBorder="1" applyAlignment="1" applyProtection="1">
      <alignment horizontal="center" vertical="center" wrapText="1"/>
      <protection hidden="1"/>
    </xf>
    <xf numFmtId="0" fontId="0" fillId="37" borderId="28" xfId="0" applyFont="1" applyFill="1" applyBorder="1" applyAlignment="1" applyProtection="1">
      <alignment horizontal="center" vertical="center" wrapText="1"/>
      <protection hidden="1"/>
    </xf>
    <xf numFmtId="0" fontId="0" fillId="40" borderId="37" xfId="0" applyFont="1" applyFill="1" applyBorder="1" applyAlignment="1" applyProtection="1">
      <alignment horizontal="center" vertical="center" wrapText="1"/>
      <protection hidden="1"/>
    </xf>
    <xf numFmtId="0" fontId="0" fillId="40" borderId="38" xfId="0" applyFont="1" applyFill="1" applyBorder="1" applyAlignment="1" applyProtection="1">
      <alignment horizontal="center" vertical="center" wrapText="1"/>
      <protection hidden="1"/>
    </xf>
    <xf numFmtId="0" fontId="0" fillId="40" borderId="54" xfId="0" applyFont="1" applyFill="1" applyBorder="1" applyAlignment="1" applyProtection="1">
      <alignment horizontal="center" vertical="center" wrapText="1"/>
      <protection hidden="1"/>
    </xf>
    <xf numFmtId="0" fontId="0" fillId="37" borderId="71" xfId="0" applyFont="1" applyFill="1" applyBorder="1" applyAlignment="1" applyProtection="1">
      <alignment horizontal="center" vertical="center" wrapText="1"/>
      <protection hidden="1"/>
    </xf>
    <xf numFmtId="0" fontId="0" fillId="37" borderId="59" xfId="0" applyFont="1" applyFill="1" applyBorder="1" applyAlignment="1" applyProtection="1">
      <alignment horizontal="center" vertical="center" wrapText="1"/>
      <protection hidden="1"/>
    </xf>
    <xf numFmtId="49" fontId="0" fillId="40" borderId="48" xfId="0" applyNumberFormat="1" applyFont="1" applyFill="1" applyBorder="1" applyAlignment="1" applyProtection="1">
      <alignment horizontal="center" vertical="center" wrapText="1"/>
      <protection hidden="1"/>
    </xf>
    <xf numFmtId="49" fontId="0" fillId="40" borderId="25" xfId="0" applyNumberFormat="1" applyFont="1" applyFill="1" applyBorder="1" applyAlignment="1" applyProtection="1">
      <alignment horizontal="center" vertical="center" wrapText="1"/>
      <protection hidden="1"/>
    </xf>
    <xf numFmtId="49" fontId="0" fillId="40" borderId="49" xfId="0" applyNumberFormat="1" applyFont="1" applyFill="1" applyBorder="1" applyAlignment="1" applyProtection="1">
      <alignment horizontal="center" vertical="center" wrapText="1"/>
      <protection hidden="1"/>
    </xf>
    <xf numFmtId="49" fontId="0" fillId="37" borderId="48" xfId="0" applyNumberFormat="1" applyFont="1" applyFill="1" applyBorder="1" applyAlignment="1" applyProtection="1">
      <alignment horizontal="center" vertical="center" wrapText="1"/>
      <protection hidden="1"/>
    </xf>
    <xf numFmtId="49" fontId="0" fillId="37" borderId="25" xfId="0" applyNumberFormat="1" applyFont="1" applyFill="1" applyBorder="1" applyAlignment="1" applyProtection="1">
      <alignment horizontal="center" vertical="center" wrapText="1"/>
      <protection hidden="1"/>
    </xf>
    <xf numFmtId="49" fontId="0" fillId="37" borderId="78" xfId="0" applyNumberFormat="1" applyFont="1" applyFill="1" applyBorder="1" applyAlignment="1" applyProtection="1">
      <alignment horizontal="center" vertical="center" wrapText="1"/>
      <protection hidden="1"/>
    </xf>
    <xf numFmtId="49" fontId="0" fillId="40" borderId="78" xfId="0" applyNumberFormat="1" applyFont="1" applyFill="1" applyBorder="1" applyAlignment="1" applyProtection="1">
      <alignment horizontal="center" vertical="center" wrapText="1"/>
      <protection hidden="1"/>
    </xf>
    <xf numFmtId="0" fontId="0" fillId="0" borderId="0" xfId="0" applyFont="1" applyAlignment="1" applyProtection="1">
      <alignment horizontal="center" vertical="center"/>
      <protection hidden="1"/>
    </xf>
    <xf numFmtId="0" fontId="0" fillId="38" borderId="18" xfId="52" applyFont="1" applyFill="1" applyBorder="1" applyAlignment="1" applyProtection="1">
      <alignment horizontal="right" vertical="top" wrapText="1"/>
      <protection hidden="1"/>
    </xf>
    <xf numFmtId="0" fontId="0" fillId="38" borderId="32" xfId="52" applyFont="1" applyFill="1" applyBorder="1" applyAlignment="1" applyProtection="1">
      <alignment horizontal="right" vertical="top" wrapText="1"/>
      <protection hidden="1"/>
    </xf>
    <xf numFmtId="0" fontId="0" fillId="33" borderId="0" xfId="0" applyFont="1" applyFill="1" applyAlignment="1" applyProtection="1">
      <alignment horizontal="center"/>
      <protection hidden="1"/>
    </xf>
    <xf numFmtId="0" fontId="0" fillId="38" borderId="31" xfId="0" applyFont="1" applyFill="1" applyBorder="1" applyAlignment="1" applyProtection="1">
      <alignment wrapText="1"/>
      <protection hidden="1"/>
    </xf>
    <xf numFmtId="0" fontId="0" fillId="33" borderId="18" xfId="0" applyFont="1" applyFill="1" applyBorder="1" applyAlignment="1" applyProtection="1">
      <alignment wrapText="1"/>
      <protection hidden="1"/>
    </xf>
    <xf numFmtId="0" fontId="0" fillId="33" borderId="19" xfId="0" applyFont="1" applyFill="1" applyBorder="1" applyAlignment="1" applyProtection="1">
      <alignment wrapText="1"/>
      <protection hidden="1"/>
    </xf>
    <xf numFmtId="0" fontId="0" fillId="33" borderId="19" xfId="0" applyFont="1" applyFill="1" applyBorder="1" applyAlignment="1" applyProtection="1">
      <alignment horizontal="center" wrapText="1"/>
      <protection hidden="1"/>
    </xf>
    <xf numFmtId="0" fontId="0" fillId="33" borderId="23" xfId="0" applyFont="1" applyFill="1" applyBorder="1" applyAlignment="1" applyProtection="1">
      <alignment wrapText="1"/>
      <protection hidden="1"/>
    </xf>
    <xf numFmtId="0" fontId="3" fillId="38" borderId="23" xfId="0" applyFont="1" applyFill="1" applyBorder="1" applyAlignment="1" applyProtection="1">
      <alignment horizontal="left" vertical="center" wrapText="1"/>
      <protection hidden="1"/>
    </xf>
    <xf numFmtId="0" fontId="30" fillId="33" borderId="0" xfId="0" applyFont="1" applyFill="1" applyBorder="1" applyAlignment="1" applyProtection="1">
      <alignment/>
      <protection hidden="1"/>
    </xf>
    <xf numFmtId="0" fontId="30" fillId="33" borderId="0" xfId="0" applyFont="1" applyFill="1" applyAlignment="1" applyProtection="1">
      <alignment/>
      <protection hidden="1"/>
    </xf>
    <xf numFmtId="0" fontId="0" fillId="33" borderId="36" xfId="0" applyFont="1" applyFill="1" applyBorder="1" applyAlignment="1" applyProtection="1">
      <alignment horizontal="center" vertical="center"/>
      <protection hidden="1"/>
    </xf>
    <xf numFmtId="0" fontId="0" fillId="33" borderId="33" xfId="0" applyFont="1" applyFill="1" applyBorder="1" applyAlignment="1" applyProtection="1">
      <alignment horizontal="center" vertical="center"/>
      <protection hidden="1"/>
    </xf>
    <xf numFmtId="0" fontId="0" fillId="33" borderId="29" xfId="0" applyFont="1" applyFill="1" applyBorder="1" applyAlignment="1" applyProtection="1">
      <alignment horizontal="center" vertical="center"/>
      <protection hidden="1"/>
    </xf>
    <xf numFmtId="0" fontId="31" fillId="33" borderId="0" xfId="0" applyFont="1" applyFill="1" applyAlignment="1" applyProtection="1">
      <alignment vertical="center" wrapText="1"/>
      <protection hidden="1"/>
    </xf>
    <xf numFmtId="164" fontId="3" fillId="38" borderId="59" xfId="0" applyNumberFormat="1" applyFont="1" applyFill="1" applyBorder="1" applyAlignment="1" applyProtection="1">
      <alignment vertical="center"/>
      <protection hidden="1"/>
    </xf>
    <xf numFmtId="164" fontId="3" fillId="38" borderId="59" xfId="0" applyNumberFormat="1" applyFont="1" applyFill="1" applyBorder="1" applyAlignment="1" applyProtection="1">
      <alignment horizontal="center" vertical="center"/>
      <protection hidden="1"/>
    </xf>
    <xf numFmtId="10" fontId="3" fillId="35" borderId="59" xfId="0" applyNumberFormat="1" applyFont="1" applyFill="1" applyBorder="1" applyAlignment="1" applyProtection="1">
      <alignment horizontal="center" vertical="center"/>
      <protection hidden="1"/>
    </xf>
    <xf numFmtId="164" fontId="3" fillId="38" borderId="42" xfId="0" applyNumberFormat="1" applyFont="1" applyFill="1" applyBorder="1" applyAlignment="1" applyProtection="1">
      <alignment horizontal="center" vertical="center"/>
      <protection hidden="1"/>
    </xf>
    <xf numFmtId="164" fontId="3" fillId="38" borderId="43" xfId="0" applyNumberFormat="1" applyFont="1" applyFill="1" applyBorder="1" applyAlignment="1" applyProtection="1">
      <alignment horizontal="center" vertical="center"/>
      <protection hidden="1"/>
    </xf>
    <xf numFmtId="164" fontId="3" fillId="38" borderId="45" xfId="0" applyNumberFormat="1" applyFont="1" applyFill="1" applyBorder="1" applyAlignment="1" applyProtection="1">
      <alignment horizontal="center" vertical="center"/>
      <protection hidden="1"/>
    </xf>
    <xf numFmtId="164" fontId="20" fillId="38" borderId="31" xfId="0" applyNumberFormat="1" applyFont="1" applyFill="1" applyBorder="1" applyAlignment="1" applyProtection="1">
      <alignment vertical="center"/>
      <protection hidden="1"/>
    </xf>
    <xf numFmtId="0" fontId="0" fillId="35" borderId="0" xfId="0" applyFont="1" applyFill="1" applyBorder="1" applyAlignment="1" applyProtection="1">
      <alignment/>
      <protection hidden="1"/>
    </xf>
    <xf numFmtId="0" fontId="21" fillId="35"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27" fillId="33" borderId="79" xfId="0" applyFont="1" applyFill="1" applyBorder="1" applyAlignment="1" applyProtection="1">
      <alignment/>
      <protection hidden="1"/>
    </xf>
    <xf numFmtId="0" fontId="27" fillId="33" borderId="80" xfId="0" applyFont="1" applyFill="1" applyBorder="1" applyAlignment="1" applyProtection="1">
      <alignment/>
      <protection hidden="1"/>
    </xf>
    <xf numFmtId="0" fontId="27" fillId="33" borderId="81" xfId="0" applyFont="1" applyFill="1" applyBorder="1" applyAlignment="1" applyProtection="1">
      <alignment/>
      <protection hidden="1"/>
    </xf>
    <xf numFmtId="0" fontId="27" fillId="33" borderId="82" xfId="0" applyFont="1" applyFill="1" applyBorder="1" applyAlignment="1" applyProtection="1">
      <alignment/>
      <protection hidden="1"/>
    </xf>
    <xf numFmtId="0" fontId="30" fillId="33" borderId="0" xfId="0" applyFont="1" applyFill="1" applyBorder="1" applyAlignment="1" applyProtection="1">
      <alignment horizontal="right"/>
      <protection hidden="1"/>
    </xf>
    <xf numFmtId="0" fontId="27" fillId="33" borderId="83" xfId="0" applyFont="1" applyFill="1" applyBorder="1" applyAlignment="1" applyProtection="1">
      <alignment/>
      <protection hidden="1"/>
    </xf>
    <xf numFmtId="0" fontId="27" fillId="33" borderId="84" xfId="0" applyFont="1" applyFill="1" applyBorder="1" applyAlignment="1" applyProtection="1">
      <alignment/>
      <protection hidden="1"/>
    </xf>
    <xf numFmtId="0" fontId="27" fillId="33" borderId="85" xfId="0" applyFont="1" applyFill="1" applyBorder="1" applyAlignment="1" applyProtection="1">
      <alignment/>
      <protection hidden="1"/>
    </xf>
    <xf numFmtId="0" fontId="15" fillId="37" borderId="27" xfId="0" applyFont="1" applyFill="1" applyBorder="1" applyAlignment="1" applyProtection="1">
      <alignment horizontal="left" vertical="center" wrapText="1"/>
      <protection hidden="1"/>
    </xf>
    <xf numFmtId="0" fontId="15" fillId="37" borderId="23" xfId="0" applyFont="1" applyFill="1" applyBorder="1" applyAlignment="1" applyProtection="1">
      <alignment horizontal="left" vertical="center" wrapText="1"/>
      <protection hidden="1"/>
    </xf>
    <xf numFmtId="0" fontId="15" fillId="37" borderId="86" xfId="0" applyFont="1" applyFill="1" applyBorder="1" applyAlignment="1" applyProtection="1">
      <alignment horizontal="left" vertical="center" wrapText="1"/>
      <protection hidden="1"/>
    </xf>
    <xf numFmtId="0" fontId="15" fillId="38" borderId="12" xfId="0" applyFont="1" applyFill="1" applyBorder="1" applyAlignment="1" applyProtection="1">
      <alignment horizontal="center" vertical="center" wrapText="1"/>
      <protection hidden="1"/>
    </xf>
    <xf numFmtId="0" fontId="19" fillId="33" borderId="0" xfId="0" applyFont="1" applyFill="1" applyAlignment="1" applyProtection="1">
      <alignment/>
      <protection hidden="1"/>
    </xf>
    <xf numFmtId="0" fontId="19" fillId="33" borderId="0" xfId="0" applyFont="1" applyFill="1" applyBorder="1" applyAlignment="1" applyProtection="1">
      <alignment/>
      <protection hidden="1"/>
    </xf>
    <xf numFmtId="0" fontId="27" fillId="33" borderId="60" xfId="0" applyFont="1" applyFill="1" applyBorder="1" applyAlignment="1" applyProtection="1">
      <alignment/>
      <protection hidden="1"/>
    </xf>
    <xf numFmtId="0" fontId="27" fillId="33" borderId="87" xfId="0" applyFont="1" applyFill="1" applyBorder="1" applyAlignment="1" applyProtection="1">
      <alignment/>
      <protection hidden="1"/>
    </xf>
    <xf numFmtId="0" fontId="27" fillId="33" borderId="88" xfId="0" applyFont="1" applyFill="1" applyBorder="1" applyAlignment="1" applyProtection="1">
      <alignment/>
      <protection hidden="1"/>
    </xf>
    <xf numFmtId="0" fontId="0" fillId="33" borderId="0" xfId="0" applyFont="1" applyFill="1" applyBorder="1" applyAlignment="1" applyProtection="1">
      <alignment wrapText="1"/>
      <protection hidden="1"/>
    </xf>
    <xf numFmtId="164" fontId="21" fillId="35" borderId="77"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wrapText="1"/>
      <protection hidden="1"/>
    </xf>
    <xf numFmtId="3" fontId="3" fillId="33" borderId="56" xfId="0" applyNumberFormat="1" applyFont="1" applyFill="1" applyBorder="1" applyAlignment="1" applyProtection="1">
      <alignment horizontal="center" vertical="center" wrapText="1"/>
      <protection hidden="1"/>
    </xf>
    <xf numFmtId="0" fontId="27" fillId="33" borderId="59" xfId="0" applyFont="1" applyFill="1" applyBorder="1" applyAlignment="1" applyProtection="1">
      <alignment horizontal="center" vertical="center" wrapText="1"/>
      <protection hidden="1"/>
    </xf>
    <xf numFmtId="1" fontId="0" fillId="33" borderId="0" xfId="0" applyNumberFormat="1" applyFont="1" applyFill="1" applyBorder="1" applyAlignment="1" applyProtection="1">
      <alignment horizontal="center" vertical="center" wrapText="1"/>
      <protection hidden="1"/>
    </xf>
    <xf numFmtId="3" fontId="7" fillId="33" borderId="16" xfId="0" applyNumberFormat="1" applyFont="1" applyFill="1" applyBorder="1" applyAlignment="1" applyProtection="1">
      <alignment horizontal="center" vertical="center"/>
      <protection hidden="1"/>
    </xf>
    <xf numFmtId="0" fontId="5" fillId="33" borderId="11" xfId="0" applyFont="1" applyFill="1" applyBorder="1" applyAlignment="1" applyProtection="1">
      <alignment horizontal="left" vertical="center"/>
      <protection hidden="1"/>
    </xf>
    <xf numFmtId="0" fontId="19" fillId="33" borderId="68" xfId="0" applyFont="1" applyFill="1" applyBorder="1" applyAlignment="1" applyProtection="1">
      <alignment/>
      <protection hidden="1"/>
    </xf>
    <xf numFmtId="0" fontId="19" fillId="33" borderId="89" xfId="0" applyFont="1" applyFill="1" applyBorder="1" applyAlignment="1" applyProtection="1">
      <alignment/>
      <protection hidden="1"/>
    </xf>
    <xf numFmtId="0" fontId="27" fillId="33" borderId="68" xfId="0" applyFont="1" applyFill="1" applyBorder="1" applyAlignment="1" applyProtection="1">
      <alignment horizontal="center" vertical="center"/>
      <protection hidden="1"/>
    </xf>
    <xf numFmtId="0" fontId="27" fillId="33" borderId="89" xfId="0" applyFont="1" applyFill="1" applyBorder="1" applyAlignment="1" applyProtection="1">
      <alignment horizontal="center" vertical="center"/>
      <protection hidden="1"/>
    </xf>
    <xf numFmtId="0" fontId="27" fillId="33" borderId="90" xfId="0" applyFont="1" applyFill="1" applyBorder="1" applyAlignment="1" applyProtection="1">
      <alignment horizontal="center" vertical="center"/>
      <protection hidden="1"/>
    </xf>
    <xf numFmtId="0" fontId="27" fillId="33" borderId="91" xfId="0" applyFont="1" applyFill="1" applyBorder="1" applyAlignment="1" applyProtection="1">
      <alignment horizontal="center" vertical="center"/>
      <protection hidden="1"/>
    </xf>
    <xf numFmtId="3" fontId="3" fillId="35" borderId="17" xfId="0" applyNumberFormat="1" applyFont="1" applyFill="1" applyBorder="1" applyAlignment="1" applyProtection="1">
      <alignment horizontal="center" vertical="center" wrapText="1"/>
      <protection hidden="1"/>
    </xf>
    <xf numFmtId="0" fontId="8" fillId="37" borderId="37" xfId="0" applyFont="1" applyFill="1" applyBorder="1" applyAlignment="1" applyProtection="1">
      <alignment horizontal="center" vertical="center" wrapText="1"/>
      <protection hidden="1"/>
    </xf>
    <xf numFmtId="0" fontId="8" fillId="37" borderId="38" xfId="0" applyFont="1" applyFill="1" applyBorder="1" applyAlignment="1" applyProtection="1">
      <alignment horizontal="center" vertical="center" wrapText="1"/>
      <protection hidden="1"/>
    </xf>
    <xf numFmtId="0" fontId="8" fillId="37" borderId="54" xfId="0" applyFont="1" applyFill="1" applyBorder="1" applyAlignment="1" applyProtection="1">
      <alignment horizontal="center" vertical="center" wrapText="1"/>
      <protection hidden="1"/>
    </xf>
    <xf numFmtId="0" fontId="8" fillId="36" borderId="37" xfId="0" applyFont="1" applyFill="1" applyBorder="1" applyAlignment="1" applyProtection="1">
      <alignment horizontal="center" vertical="center" wrapText="1"/>
      <protection hidden="1"/>
    </xf>
    <xf numFmtId="0" fontId="8" fillId="36" borderId="38" xfId="0" applyFont="1" applyFill="1" applyBorder="1" applyAlignment="1" applyProtection="1">
      <alignment horizontal="center" vertical="center" wrapText="1"/>
      <protection hidden="1"/>
    </xf>
    <xf numFmtId="0" fontId="8" fillId="36" borderId="54" xfId="0" applyFont="1" applyFill="1" applyBorder="1" applyAlignment="1" applyProtection="1">
      <alignment horizontal="center" vertical="center" wrapText="1"/>
      <protection hidden="1"/>
    </xf>
    <xf numFmtId="0" fontId="8" fillId="36" borderId="36" xfId="0" applyFont="1" applyFill="1" applyBorder="1" applyAlignment="1" applyProtection="1">
      <alignment horizontal="center" vertical="center" wrapText="1"/>
      <protection hidden="1"/>
    </xf>
    <xf numFmtId="0" fontId="8" fillId="36" borderId="16" xfId="0" applyFont="1" applyFill="1" applyBorder="1" applyAlignment="1" applyProtection="1">
      <alignment horizontal="center" vertical="center" wrapText="1"/>
      <protection hidden="1"/>
    </xf>
    <xf numFmtId="0" fontId="8" fillId="36" borderId="35" xfId="0" applyFont="1" applyFill="1" applyBorder="1" applyAlignment="1" applyProtection="1">
      <alignment horizontal="center" vertical="center" wrapText="1"/>
      <protection hidden="1"/>
    </xf>
    <xf numFmtId="3" fontId="0" fillId="0" borderId="66" xfId="52" applyNumberFormat="1" applyFont="1" applyBorder="1" applyAlignment="1" applyProtection="1">
      <alignment horizontal="center" vertical="center" wrapText="1"/>
      <protection locked="0"/>
    </xf>
    <xf numFmtId="0" fontId="0" fillId="37" borderId="12" xfId="52" applyFont="1" applyFill="1" applyBorder="1" applyAlignment="1" applyProtection="1">
      <alignment horizontal="right" vertical="center" wrapText="1"/>
      <protection hidden="1"/>
    </xf>
    <xf numFmtId="0" fontId="0" fillId="37" borderId="37" xfId="52" applyFont="1" applyFill="1" applyBorder="1" applyAlignment="1" applyProtection="1">
      <alignment horizontal="right" vertical="center" wrapText="1"/>
      <protection hidden="1"/>
    </xf>
    <xf numFmtId="0" fontId="0" fillId="38" borderId="29" xfId="0" applyFont="1" applyFill="1" applyBorder="1" applyAlignment="1" applyProtection="1">
      <alignment horizontal="center" vertical="center" wrapText="1"/>
      <protection hidden="1"/>
    </xf>
    <xf numFmtId="0" fontId="0" fillId="38" borderId="21" xfId="52" applyFont="1" applyFill="1" applyBorder="1" applyAlignment="1" applyProtection="1">
      <alignment horizontal="center" vertical="center" wrapText="1"/>
      <protection hidden="1"/>
    </xf>
    <xf numFmtId="0" fontId="0" fillId="38" borderId="30" xfId="0" applyFont="1" applyFill="1" applyBorder="1" applyAlignment="1" applyProtection="1">
      <alignment horizontal="center" vertical="center" wrapText="1"/>
      <protection hidden="1"/>
    </xf>
    <xf numFmtId="0" fontId="0" fillId="38" borderId="13" xfId="52" applyFont="1" applyFill="1" applyBorder="1" applyAlignment="1" applyProtection="1">
      <alignment horizontal="center" vertical="center" wrapText="1"/>
      <protection hidden="1"/>
    </xf>
    <xf numFmtId="4" fontId="0" fillId="0" borderId="31" xfId="52" applyNumberFormat="1" applyFont="1" applyFill="1" applyBorder="1" applyAlignment="1" applyProtection="1">
      <alignment horizontal="center" vertical="center" wrapText="1"/>
      <protection locked="0"/>
    </xf>
    <xf numFmtId="0" fontId="0" fillId="0" borderId="4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2" fontId="0" fillId="0" borderId="71" xfId="0" applyNumberFormat="1" applyFont="1" applyBorder="1" applyAlignment="1" applyProtection="1">
      <alignment horizontal="center" vertical="center" wrapText="1"/>
      <protection locked="0"/>
    </xf>
    <xf numFmtId="2" fontId="0" fillId="0" borderId="69" xfId="0" applyNumberFormat="1" applyFont="1" applyBorder="1" applyAlignment="1" applyProtection="1">
      <alignment horizontal="center" vertical="center" wrapText="1"/>
      <protection locked="0"/>
    </xf>
    <xf numFmtId="0" fontId="0" fillId="0" borderId="13" xfId="0" applyFont="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3" fillId="38" borderId="46" xfId="52" applyFont="1" applyFill="1" applyBorder="1" applyAlignment="1" applyProtection="1">
      <alignment horizontal="right" vertical="center" wrapText="1"/>
      <protection hidden="1"/>
    </xf>
    <xf numFmtId="0" fontId="3" fillId="38" borderId="10" xfId="52" applyFont="1" applyFill="1" applyBorder="1" applyAlignment="1" applyProtection="1">
      <alignment horizontal="right" vertical="center" wrapText="1"/>
      <protection hidden="1"/>
    </xf>
    <xf numFmtId="0" fontId="0" fillId="38" borderId="11" xfId="52" applyFont="1" applyFill="1" applyBorder="1" applyAlignment="1" applyProtection="1">
      <alignment horizontal="right" vertical="center" wrapText="1"/>
      <protection hidden="1"/>
    </xf>
    <xf numFmtId="0" fontId="0" fillId="38" borderId="19" xfId="52" applyFont="1" applyFill="1" applyBorder="1" applyAlignment="1" applyProtection="1">
      <alignment horizontal="right" vertical="center" wrapText="1"/>
      <protection hidden="1"/>
    </xf>
    <xf numFmtId="0" fontId="0" fillId="38" borderId="11" xfId="52" applyFont="1" applyFill="1" applyBorder="1" applyAlignment="1" applyProtection="1">
      <alignment horizontal="center" vertical="center" wrapText="1"/>
      <protection hidden="1"/>
    </xf>
    <xf numFmtId="0" fontId="0" fillId="38" borderId="19" xfId="52" applyFont="1" applyFill="1" applyBorder="1" applyAlignment="1" applyProtection="1">
      <alignment horizontal="center" vertical="center" wrapText="1"/>
      <protection hidden="1"/>
    </xf>
    <xf numFmtId="0" fontId="3" fillId="38" borderId="0" xfId="0" applyFont="1" applyFill="1" applyAlignment="1" applyProtection="1">
      <alignment horizontal="right" vertical="center"/>
      <protection hidden="1"/>
    </xf>
    <xf numFmtId="0" fontId="3" fillId="38" borderId="72" xfId="52" applyFont="1" applyFill="1" applyBorder="1" applyAlignment="1" applyProtection="1">
      <alignment horizontal="right" vertical="center" wrapText="1"/>
      <protection hidden="1"/>
    </xf>
    <xf numFmtId="0" fontId="3" fillId="38" borderId="12" xfId="52" applyFont="1" applyFill="1" applyBorder="1" applyAlignment="1" applyProtection="1">
      <alignment horizontal="right" vertical="center" wrapText="1"/>
      <protection hidden="1"/>
    </xf>
    <xf numFmtId="0" fontId="3" fillId="38" borderId="18" xfId="52" applyFont="1" applyFill="1" applyBorder="1" applyAlignment="1" applyProtection="1">
      <alignment horizontal="right" vertical="center" wrapText="1"/>
      <protection hidden="1"/>
    </xf>
    <xf numFmtId="0" fontId="3" fillId="38" borderId="67" xfId="52" applyFont="1" applyFill="1" applyBorder="1" applyAlignment="1" applyProtection="1">
      <alignment horizontal="right" vertical="center" wrapText="1"/>
      <protection hidden="1"/>
    </xf>
    <xf numFmtId="0" fontId="0" fillId="0" borderId="45" xfId="0" applyFont="1" applyBorder="1" applyAlignment="1" applyProtection="1">
      <alignment horizontal="left" wrapText="1"/>
      <protection locked="0"/>
    </xf>
    <xf numFmtId="0" fontId="0" fillId="0" borderId="43" xfId="0" applyFont="1" applyBorder="1" applyAlignment="1" applyProtection="1">
      <alignment horizontal="left" wrapText="1"/>
      <protection locked="0"/>
    </xf>
    <xf numFmtId="2" fontId="0" fillId="0" borderId="70" xfId="0" applyNumberFormat="1" applyFont="1" applyFill="1" applyBorder="1" applyAlignment="1" applyProtection="1">
      <alignment horizontal="center" vertical="center" wrapText="1"/>
      <protection locked="0"/>
    </xf>
    <xf numFmtId="4" fontId="0" fillId="0" borderId="39" xfId="52" applyNumberFormat="1" applyFont="1" applyFill="1" applyBorder="1" applyAlignment="1" applyProtection="1">
      <alignment horizontal="center" vertical="center" wrapText="1"/>
      <protection locked="0"/>
    </xf>
    <xf numFmtId="0" fontId="0" fillId="0" borderId="5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4" fontId="0" fillId="0" borderId="13" xfId="0" applyNumberFormat="1" applyFont="1" applyBorder="1" applyAlignment="1" applyProtection="1">
      <alignment horizontal="left" vertical="center" wrapText="1"/>
      <protection locked="0"/>
    </xf>
    <xf numFmtId="4" fontId="0" fillId="0" borderId="11" xfId="0" applyNumberFormat="1" applyFont="1" applyBorder="1" applyAlignment="1" applyProtection="1">
      <alignment horizontal="left" vertical="center" wrapText="1"/>
      <protection locked="0"/>
    </xf>
    <xf numFmtId="4" fontId="0" fillId="0" borderId="38" xfId="0" applyNumberFormat="1"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33" borderId="59" xfId="0" applyFont="1" applyFill="1" applyBorder="1" applyAlignment="1" applyProtection="1">
      <alignment vertical="center"/>
      <protection hidden="1"/>
    </xf>
    <xf numFmtId="0" fontId="21" fillId="0" borderId="30" xfId="0" applyFont="1" applyBorder="1" applyAlignment="1" applyProtection="1">
      <alignment vertical="center"/>
      <protection locked="0"/>
    </xf>
    <xf numFmtId="0" fontId="21" fillId="0" borderId="29" xfId="0" applyFont="1" applyBorder="1" applyAlignment="1" applyProtection="1">
      <alignment vertical="center"/>
      <protection locked="0"/>
    </xf>
    <xf numFmtId="0" fontId="21" fillId="0" borderId="32"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5" fillId="35" borderId="74" xfId="0" applyFont="1" applyFill="1" applyBorder="1" applyAlignment="1" applyProtection="1">
      <alignment vertical="center"/>
      <protection hidden="1"/>
    </xf>
    <xf numFmtId="164" fontId="21" fillId="35" borderId="77" xfId="0" applyNumberFormat="1" applyFont="1" applyFill="1" applyBorder="1" applyAlignment="1" applyProtection="1">
      <alignment horizontal="right" vertical="center"/>
      <protection hidden="1"/>
    </xf>
    <xf numFmtId="0" fontId="0" fillId="35" borderId="74" xfId="0" applyFont="1" applyFill="1" applyBorder="1" applyAlignment="1" applyProtection="1">
      <alignment vertical="center"/>
      <protection hidden="1"/>
    </xf>
    <xf numFmtId="0" fontId="21" fillId="35" borderId="33" xfId="0" applyFont="1" applyFill="1" applyBorder="1" applyAlignment="1" applyProtection="1">
      <alignment vertical="center"/>
      <protection hidden="1"/>
    </xf>
    <xf numFmtId="164" fontId="21" fillId="35" borderId="33" xfId="0" applyNumberFormat="1" applyFont="1" applyFill="1" applyBorder="1" applyAlignment="1" applyProtection="1">
      <alignment vertical="center"/>
      <protection hidden="1"/>
    </xf>
    <xf numFmtId="0" fontId="21" fillId="35" borderId="29" xfId="0" applyFont="1" applyFill="1" applyBorder="1" applyAlignment="1" applyProtection="1">
      <alignment vertical="center"/>
      <protection hidden="1"/>
    </xf>
    <xf numFmtId="0" fontId="0" fillId="34" borderId="1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3" fontId="0" fillId="33" borderId="16" xfId="0" applyNumberFormat="1" applyFont="1" applyFill="1" applyBorder="1" applyAlignment="1" applyProtection="1">
      <alignment horizontal="center" vertical="center" wrapText="1"/>
      <protection hidden="1"/>
    </xf>
    <xf numFmtId="49" fontId="0" fillId="0" borderId="19" xfId="0" applyNumberFormat="1" applyFont="1" applyBorder="1" applyAlignment="1" applyProtection="1">
      <alignment horizontal="left" vertical="center" wrapText="1"/>
      <protection locked="0"/>
    </xf>
    <xf numFmtId="0" fontId="0" fillId="34" borderId="13" xfId="52" applyNumberFormat="1" applyFont="1" applyFill="1" applyBorder="1" applyAlignment="1" applyProtection="1">
      <alignment horizontal="left" vertical="center" wrapText="1"/>
      <protection locked="0"/>
    </xf>
    <xf numFmtId="0" fontId="0" fillId="34" borderId="11" xfId="52" applyNumberFormat="1" applyFont="1" applyFill="1" applyBorder="1" applyAlignment="1" applyProtection="1">
      <alignment horizontal="left" vertical="center" wrapText="1"/>
      <protection locked="0"/>
    </xf>
    <xf numFmtId="0" fontId="0" fillId="34" borderId="16" xfId="52" applyNumberFormat="1" applyFont="1" applyFill="1" applyBorder="1" applyAlignment="1" applyProtection="1">
      <alignment horizontal="left" vertical="center" wrapText="1"/>
      <protection locked="0"/>
    </xf>
    <xf numFmtId="0" fontId="0" fillId="38" borderId="67" xfId="0" applyNumberFormat="1" applyFont="1" applyFill="1" applyBorder="1" applyAlignment="1" applyProtection="1">
      <alignment vertical="center" wrapText="1"/>
      <protection hidden="1"/>
    </xf>
    <xf numFmtId="0" fontId="0" fillId="38" borderId="37" xfId="0" applyNumberFormat="1" applyFont="1" applyFill="1" applyBorder="1" applyAlignment="1" applyProtection="1">
      <alignment vertical="center" wrapText="1"/>
      <protection hidden="1"/>
    </xf>
    <xf numFmtId="0" fontId="0" fillId="0" borderId="19" xfId="0" applyNumberFormat="1" applyFont="1" applyBorder="1" applyAlignment="1" applyProtection="1">
      <alignment horizontal="left" vertical="center" wrapText="1"/>
      <protection locked="0"/>
    </xf>
    <xf numFmtId="0" fontId="0" fillId="0" borderId="40" xfId="0" applyNumberFormat="1" applyFont="1" applyBorder="1" applyAlignment="1" applyProtection="1">
      <alignment horizontal="left" vertical="center" wrapText="1"/>
      <protection locked="0"/>
    </xf>
    <xf numFmtId="0" fontId="0" fillId="0" borderId="17" xfId="0" applyNumberFormat="1" applyFont="1" applyBorder="1" applyAlignment="1" applyProtection="1">
      <alignment horizontal="left" vertical="center" wrapText="1"/>
      <protection locked="0"/>
    </xf>
    <xf numFmtId="0" fontId="0" fillId="0" borderId="0" xfId="0" applyNumberFormat="1" applyFont="1" applyBorder="1" applyAlignment="1" applyProtection="1">
      <alignment horizontal="left" vertical="center" wrapText="1"/>
      <protection locked="0"/>
    </xf>
    <xf numFmtId="0" fontId="0" fillId="33" borderId="0" xfId="0" applyNumberFormat="1" applyFont="1" applyFill="1" applyAlignment="1" applyProtection="1">
      <alignment/>
      <protection hidden="1"/>
    </xf>
    <xf numFmtId="0" fontId="0" fillId="33" borderId="0" xfId="0" applyFont="1" applyFill="1" applyAlignment="1" applyProtection="1">
      <alignment/>
      <protection hidden="1"/>
    </xf>
    <xf numFmtId="0" fontId="3" fillId="33" borderId="0" xfId="0" applyFont="1" applyFill="1" applyAlignment="1" applyProtection="1">
      <alignment/>
      <protection hidden="1"/>
    </xf>
    <xf numFmtId="0" fontId="0" fillId="0" borderId="0" xfId="0" applyFont="1" applyBorder="1" applyAlignment="1" applyProtection="1">
      <alignment/>
      <protection hidden="1"/>
    </xf>
    <xf numFmtId="0" fontId="0" fillId="33" borderId="0" xfId="0" applyFont="1" applyFill="1" applyBorder="1" applyAlignment="1" applyProtection="1" quotePrefix="1">
      <alignment/>
      <protection hidden="1"/>
    </xf>
    <xf numFmtId="0" fontId="0" fillId="33" borderId="0" xfId="0" applyFont="1" applyFill="1" applyBorder="1" applyAlignment="1" applyProtection="1">
      <alignment horizontal="right" wrapText="1"/>
      <protection hidden="1"/>
    </xf>
    <xf numFmtId="0" fontId="0" fillId="33" borderId="0" xfId="0" applyFont="1" applyFill="1" applyBorder="1" applyAlignment="1" applyProtection="1">
      <alignment horizontal="right"/>
      <protection hidden="1"/>
    </xf>
    <xf numFmtId="1" fontId="0" fillId="33" borderId="0" xfId="0" applyNumberFormat="1" applyFont="1" applyFill="1" applyBorder="1" applyAlignment="1" applyProtection="1">
      <alignment/>
      <protection hidden="1"/>
    </xf>
    <xf numFmtId="0" fontId="0" fillId="33" borderId="0" xfId="0" applyFont="1" applyFill="1" applyBorder="1" applyAlignment="1" applyProtection="1">
      <alignment wrapText="1" shrinkToFit="1"/>
      <protection hidden="1"/>
    </xf>
    <xf numFmtId="49" fontId="0" fillId="33" borderId="0" xfId="0" applyNumberFormat="1" applyFont="1" applyFill="1" applyBorder="1" applyAlignment="1" applyProtection="1">
      <alignment wrapText="1"/>
      <protection hidden="1"/>
    </xf>
    <xf numFmtId="2" fontId="0" fillId="33" borderId="0" xfId="0" applyNumberFormat="1" applyFont="1" applyFill="1" applyBorder="1" applyAlignment="1" applyProtection="1">
      <alignment wrapText="1"/>
      <protection hidden="1"/>
    </xf>
    <xf numFmtId="4" fontId="0" fillId="34" borderId="92" xfId="52" applyNumberFormat="1" applyFont="1" applyFill="1" applyBorder="1" applyAlignment="1" applyProtection="1">
      <alignment horizontal="left" vertical="center" wrapText="1"/>
      <protection locked="0"/>
    </xf>
    <xf numFmtId="4" fontId="0" fillId="34" borderId="16" xfId="52" applyNumberFormat="1" applyFont="1" applyFill="1" applyBorder="1" applyAlignment="1" applyProtection="1">
      <alignment horizontal="left" vertical="center" wrapText="1"/>
      <protection locked="0"/>
    </xf>
    <xf numFmtId="4" fontId="0" fillId="34" borderId="11" xfId="52" applyNumberFormat="1" applyFont="1" applyFill="1" applyBorder="1" applyAlignment="1" applyProtection="1">
      <alignment horizontal="left" vertical="center" wrapText="1"/>
      <protection locked="0"/>
    </xf>
    <xf numFmtId="4" fontId="0" fillId="34" borderId="0" xfId="52" applyNumberFormat="1" applyFont="1" applyFill="1" applyBorder="1" applyAlignment="1" applyProtection="1">
      <alignment horizontal="left" vertical="center" wrapText="1"/>
      <protection locked="0"/>
    </xf>
    <xf numFmtId="4" fontId="0" fillId="0" borderId="21" xfId="52" applyNumberFormat="1" applyFont="1" applyFill="1" applyBorder="1" applyAlignment="1" applyProtection="1">
      <alignment horizontal="center" vertical="center" wrapText="1"/>
      <protection locked="0"/>
    </xf>
    <xf numFmtId="0" fontId="0" fillId="38" borderId="46" xfId="0" applyFont="1" applyFill="1" applyBorder="1" applyAlignment="1" applyProtection="1">
      <alignment horizontal="left" vertical="center" wrapText="1"/>
      <protection/>
    </xf>
    <xf numFmtId="0" fontId="0" fillId="38" borderId="46" xfId="0" applyFont="1" applyFill="1" applyBorder="1" applyAlignment="1" applyProtection="1">
      <alignment horizontal="center" vertical="center"/>
      <protection/>
    </xf>
    <xf numFmtId="0" fontId="73" fillId="33" borderId="0" xfId="0" applyFont="1" applyFill="1" applyAlignment="1" applyProtection="1">
      <alignment/>
      <protection hidden="1"/>
    </xf>
    <xf numFmtId="0" fontId="73" fillId="33" borderId="0" xfId="0" applyFont="1" applyFill="1" applyBorder="1" applyAlignment="1" applyProtection="1">
      <alignment/>
      <protection hidden="1"/>
    </xf>
    <xf numFmtId="0" fontId="0" fillId="34" borderId="46" xfId="0" applyFont="1" applyFill="1" applyBorder="1" applyAlignment="1" applyProtection="1">
      <alignment horizontal="left" vertical="center" wrapText="1"/>
      <protection/>
    </xf>
    <xf numFmtId="0" fontId="0" fillId="34" borderId="46" xfId="0" applyFont="1" applyFill="1" applyBorder="1" applyAlignment="1" applyProtection="1">
      <alignment horizontal="center" vertical="center"/>
      <protection/>
    </xf>
    <xf numFmtId="3" fontId="0" fillId="41" borderId="0" xfId="0" applyNumberFormat="1" applyFont="1" applyFill="1" applyAlignment="1" applyProtection="1">
      <alignment horizontal="center" vertical="center"/>
      <protection hidden="1"/>
    </xf>
    <xf numFmtId="0" fontId="73" fillId="41" borderId="0" xfId="0" applyFont="1" applyFill="1" applyAlignment="1" applyProtection="1">
      <alignment/>
      <protection hidden="1"/>
    </xf>
    <xf numFmtId="0" fontId="0" fillId="41" borderId="0" xfId="0" applyFont="1" applyFill="1" applyAlignment="1" applyProtection="1">
      <alignment/>
      <protection hidden="1"/>
    </xf>
    <xf numFmtId="3" fontId="15" fillId="41" borderId="0" xfId="0" applyNumberFormat="1" applyFont="1" applyFill="1" applyBorder="1" applyAlignment="1" applyProtection="1">
      <alignment horizontal="center" vertical="center" wrapText="1"/>
      <protection hidden="1"/>
    </xf>
    <xf numFmtId="0" fontId="74" fillId="41" borderId="0" xfId="0" applyFont="1" applyFill="1" applyAlignment="1" applyProtection="1">
      <alignment horizontal="center" vertical="center" wrapText="1"/>
      <protection hidden="1"/>
    </xf>
    <xf numFmtId="0" fontId="75" fillId="33" borderId="63" xfId="0" applyFont="1" applyFill="1" applyBorder="1" applyAlignment="1" applyProtection="1">
      <alignment/>
      <protection hidden="1"/>
    </xf>
    <xf numFmtId="0" fontId="0" fillId="33" borderId="93" xfId="0" applyFont="1" applyFill="1" applyBorder="1" applyAlignment="1" applyProtection="1">
      <alignment/>
      <protection hidden="1"/>
    </xf>
    <xf numFmtId="0" fontId="75" fillId="33" borderId="0" xfId="0" applyFont="1" applyFill="1" applyBorder="1" applyAlignment="1" applyProtection="1">
      <alignment/>
      <protection hidden="1"/>
    </xf>
    <xf numFmtId="164" fontId="75" fillId="33" borderId="0" xfId="0" applyNumberFormat="1" applyFont="1" applyFill="1" applyBorder="1" applyAlignment="1" applyProtection="1">
      <alignment/>
      <protection hidden="1"/>
    </xf>
    <xf numFmtId="9" fontId="75" fillId="33" borderId="0" xfId="0" applyNumberFormat="1" applyFont="1" applyFill="1" applyBorder="1" applyAlignment="1" applyProtection="1">
      <alignment/>
      <protection hidden="1"/>
    </xf>
    <xf numFmtId="10" fontId="75" fillId="33" borderId="0" xfId="0" applyNumberFormat="1" applyFont="1" applyFill="1" applyBorder="1" applyAlignment="1" applyProtection="1">
      <alignment/>
      <protection hidden="1"/>
    </xf>
    <xf numFmtId="10" fontId="76" fillId="33" borderId="0" xfId="0" applyNumberFormat="1" applyFont="1" applyFill="1" applyBorder="1" applyAlignment="1" applyProtection="1">
      <alignment/>
      <protection hidden="1"/>
    </xf>
    <xf numFmtId="0" fontId="76" fillId="33" borderId="0" xfId="0" applyFont="1" applyFill="1" applyAlignment="1" applyProtection="1">
      <alignment/>
      <protection hidden="1"/>
    </xf>
    <xf numFmtId="164" fontId="76" fillId="33" borderId="0" xfId="0" applyNumberFormat="1" applyFont="1" applyFill="1" applyAlignment="1" applyProtection="1">
      <alignment/>
      <protection hidden="1"/>
    </xf>
    <xf numFmtId="0" fontId="77" fillId="33" borderId="0" xfId="0" applyFont="1" applyFill="1" applyAlignment="1" applyProtection="1">
      <alignment wrapText="1"/>
      <protection hidden="1"/>
    </xf>
    <xf numFmtId="0" fontId="75" fillId="33" borderId="0" xfId="0" applyFont="1" applyFill="1" applyAlignment="1" applyProtection="1">
      <alignment vertical="center"/>
      <protection hidden="1"/>
    </xf>
    <xf numFmtId="0" fontId="75" fillId="33" borderId="0" xfId="0" applyFont="1" applyFill="1" applyAlignment="1" applyProtection="1">
      <alignment/>
      <protection hidden="1"/>
    </xf>
    <xf numFmtId="14" fontId="76" fillId="33" borderId="0" xfId="0" applyNumberFormat="1" applyFont="1" applyFill="1" applyAlignment="1" applyProtection="1">
      <alignment/>
      <protection hidden="1"/>
    </xf>
    <xf numFmtId="0" fontId="0" fillId="38" borderId="64" xfId="0" applyFont="1" applyFill="1" applyBorder="1" applyAlignment="1" applyProtection="1">
      <alignment horizontal="center" vertical="center"/>
      <protection hidden="1"/>
    </xf>
    <xf numFmtId="164" fontId="0" fillId="38" borderId="64" xfId="0" applyNumberFormat="1" applyFont="1" applyFill="1" applyBorder="1" applyAlignment="1" applyProtection="1">
      <alignment horizontal="center" vertical="center"/>
      <protection hidden="1"/>
    </xf>
    <xf numFmtId="0" fontId="0" fillId="38" borderId="44" xfId="0" applyFont="1" applyFill="1" applyBorder="1" applyAlignment="1" applyProtection="1">
      <alignment horizontal="center" vertical="center"/>
      <protection hidden="1"/>
    </xf>
    <xf numFmtId="164" fontId="0" fillId="38" borderId="44" xfId="0" applyNumberFormat="1" applyFont="1" applyFill="1" applyBorder="1" applyAlignment="1" applyProtection="1">
      <alignment horizontal="center" vertical="center"/>
      <protection hidden="1"/>
    </xf>
    <xf numFmtId="0" fontId="3" fillId="38" borderId="10" xfId="52" applyFont="1" applyFill="1" applyBorder="1" applyAlignment="1" applyProtection="1">
      <alignment horizontal="left" vertical="center" wrapText="1"/>
      <protection hidden="1"/>
    </xf>
    <xf numFmtId="0" fontId="3" fillId="38" borderId="19" xfId="52" applyFont="1" applyFill="1" applyBorder="1" applyAlignment="1" applyProtection="1">
      <alignment horizontal="left" vertical="center" wrapText="1"/>
      <protection hidden="1"/>
    </xf>
    <xf numFmtId="0" fontId="3" fillId="38" borderId="55" xfId="52" applyFont="1" applyFill="1" applyBorder="1" applyAlignment="1" applyProtection="1">
      <alignment horizontal="left" vertical="center" wrapText="1"/>
      <protection hidden="1"/>
    </xf>
    <xf numFmtId="0" fontId="3" fillId="34" borderId="10" xfId="52" applyNumberFormat="1" applyFont="1" applyFill="1" applyBorder="1" applyAlignment="1" applyProtection="1">
      <alignment horizontal="center" vertical="center" wrapText="1"/>
      <protection locked="0"/>
    </xf>
    <xf numFmtId="0" fontId="3" fillId="34" borderId="19" xfId="52" applyNumberFormat="1" applyFont="1" applyFill="1" applyBorder="1" applyAlignment="1" applyProtection="1">
      <alignment horizontal="center" vertical="center" wrapText="1"/>
      <protection locked="0"/>
    </xf>
    <xf numFmtId="0" fontId="3" fillId="34" borderId="23" xfId="52" applyNumberFormat="1" applyFont="1" applyFill="1" applyBorder="1" applyAlignment="1" applyProtection="1">
      <alignment horizontal="center" vertical="center" wrapText="1"/>
      <protection locked="0"/>
    </xf>
    <xf numFmtId="0" fontId="3" fillId="38" borderId="62" xfId="52" applyFont="1" applyFill="1" applyBorder="1" applyAlignment="1" applyProtection="1">
      <alignment horizontal="left" vertical="center" wrapText="1"/>
      <protection hidden="1"/>
    </xf>
    <xf numFmtId="0" fontId="3" fillId="38" borderId="52" xfId="52" applyFont="1" applyFill="1" applyBorder="1" applyAlignment="1" applyProtection="1">
      <alignment horizontal="left" vertical="center" wrapText="1"/>
      <protection hidden="1"/>
    </xf>
    <xf numFmtId="0" fontId="3" fillId="38" borderId="94" xfId="52" applyFont="1" applyFill="1" applyBorder="1" applyAlignment="1" applyProtection="1">
      <alignment horizontal="left" vertical="center" wrapText="1"/>
      <protection hidden="1"/>
    </xf>
    <xf numFmtId="0" fontId="3" fillId="34" borderId="62" xfId="52" applyNumberFormat="1" applyFont="1" applyFill="1" applyBorder="1" applyAlignment="1" applyProtection="1">
      <alignment horizontal="center" vertical="center" wrapText="1"/>
      <protection locked="0"/>
    </xf>
    <xf numFmtId="0" fontId="3" fillId="34" borderId="52" xfId="52" applyNumberFormat="1" applyFont="1" applyFill="1" applyBorder="1" applyAlignment="1" applyProtection="1">
      <alignment horizontal="center" vertical="center" wrapText="1"/>
      <protection locked="0"/>
    </xf>
    <xf numFmtId="0" fontId="3" fillId="34" borderId="86" xfId="52" applyNumberFormat="1" applyFont="1" applyFill="1" applyBorder="1" applyAlignment="1" applyProtection="1">
      <alignment horizontal="center" vertical="center" wrapText="1"/>
      <protection locked="0"/>
    </xf>
    <xf numFmtId="0" fontId="0" fillId="38" borderId="15" xfId="0" applyFont="1" applyFill="1" applyBorder="1" applyAlignment="1" applyProtection="1">
      <alignment vertical="center"/>
      <protection hidden="1"/>
    </xf>
    <xf numFmtId="0" fontId="0" fillId="38" borderId="17" xfId="0" applyFont="1" applyFill="1" applyBorder="1" applyAlignment="1" applyProtection="1">
      <alignment vertical="center"/>
      <protection hidden="1"/>
    </xf>
    <xf numFmtId="0" fontId="0" fillId="38" borderId="56" xfId="0" applyFont="1" applyFill="1" applyBorder="1" applyAlignment="1" applyProtection="1">
      <alignment vertical="center"/>
      <protection hidden="1"/>
    </xf>
    <xf numFmtId="0" fontId="0" fillId="38" borderId="73" xfId="0" applyFont="1" applyFill="1" applyBorder="1" applyAlignment="1" applyProtection="1">
      <alignment vertical="center"/>
      <protection hidden="1"/>
    </xf>
    <xf numFmtId="0" fontId="0" fillId="38" borderId="0" xfId="0" applyFont="1" applyFill="1" applyBorder="1" applyAlignment="1" applyProtection="1">
      <alignment vertical="center"/>
      <protection hidden="1"/>
    </xf>
    <xf numFmtId="0" fontId="0" fillId="38" borderId="95" xfId="0" applyFont="1" applyFill="1" applyBorder="1" applyAlignment="1" applyProtection="1">
      <alignment vertical="center"/>
      <protection hidden="1"/>
    </xf>
    <xf numFmtId="0" fontId="0" fillId="38" borderId="20" xfId="0" applyFont="1" applyFill="1" applyBorder="1" applyAlignment="1" applyProtection="1">
      <alignment vertical="center"/>
      <protection hidden="1"/>
    </xf>
    <xf numFmtId="0" fontId="0" fillId="38" borderId="40" xfId="0" applyFont="1" applyFill="1" applyBorder="1" applyAlignment="1" applyProtection="1">
      <alignment vertical="center"/>
      <protection hidden="1"/>
    </xf>
    <xf numFmtId="0" fontId="0" fillId="38" borderId="96" xfId="0" applyFont="1" applyFill="1" applyBorder="1" applyAlignment="1" applyProtection="1">
      <alignment vertical="center"/>
      <protection hidden="1"/>
    </xf>
    <xf numFmtId="14" fontId="0" fillId="38" borderId="10" xfId="52" applyNumberFormat="1" applyFont="1" applyFill="1" applyBorder="1" applyAlignment="1" applyProtection="1">
      <alignment horizontal="left" vertical="center" wrapText="1"/>
      <protection hidden="1"/>
    </xf>
    <xf numFmtId="14" fontId="0" fillId="38" borderId="55" xfId="52" applyNumberFormat="1" applyFont="1" applyFill="1" applyBorder="1" applyAlignment="1" applyProtection="1">
      <alignment horizontal="left" vertical="center" wrapText="1"/>
      <protection hidden="1"/>
    </xf>
    <xf numFmtId="0" fontId="0" fillId="34" borderId="10" xfId="44" applyNumberFormat="1" applyFont="1" applyFill="1" applyBorder="1" applyAlignment="1" applyProtection="1">
      <alignment horizontal="center" vertical="center" wrapText="1"/>
      <protection locked="0"/>
    </xf>
    <xf numFmtId="0" fontId="3" fillId="38" borderId="46" xfId="52" applyFont="1" applyFill="1" applyBorder="1" applyAlignment="1" applyProtection="1">
      <alignment horizontal="left" vertical="center" wrapText="1"/>
      <protection hidden="1"/>
    </xf>
    <xf numFmtId="0" fontId="3" fillId="38" borderId="14" xfId="52" applyFont="1" applyFill="1" applyBorder="1" applyAlignment="1" applyProtection="1">
      <alignment horizontal="left" vertical="center" wrapText="1"/>
      <protection hidden="1"/>
    </xf>
    <xf numFmtId="0" fontId="3" fillId="38" borderId="97" xfId="52" applyFont="1" applyFill="1" applyBorder="1" applyAlignment="1" applyProtection="1">
      <alignment horizontal="left" vertical="center" wrapText="1"/>
      <protection hidden="1"/>
    </xf>
    <xf numFmtId="0" fontId="3" fillId="34" borderId="46" xfId="52" applyNumberFormat="1" applyFont="1" applyFill="1" applyBorder="1" applyAlignment="1" applyProtection="1">
      <alignment horizontal="center" vertical="center" wrapText="1"/>
      <protection locked="0"/>
    </xf>
    <xf numFmtId="0" fontId="3" fillId="34" borderId="14" xfId="52" applyNumberFormat="1" applyFont="1" applyFill="1" applyBorder="1" applyAlignment="1" applyProtection="1">
      <alignment horizontal="center" vertical="center" wrapText="1"/>
      <protection locked="0"/>
    </xf>
    <xf numFmtId="0" fontId="3" fillId="34" borderId="27" xfId="52" applyNumberFormat="1" applyFont="1" applyFill="1" applyBorder="1" applyAlignment="1" applyProtection="1">
      <alignment horizontal="center" vertical="center" wrapText="1"/>
      <protection locked="0"/>
    </xf>
    <xf numFmtId="49" fontId="3" fillId="34" borderId="10" xfId="52" applyNumberFormat="1" applyFont="1" applyFill="1" applyBorder="1" applyAlignment="1" applyProtection="1">
      <alignment horizontal="center" vertical="center" wrapText="1"/>
      <protection locked="0"/>
    </xf>
    <xf numFmtId="49" fontId="3" fillId="34" borderId="19" xfId="52" applyNumberFormat="1" applyFont="1" applyFill="1" applyBorder="1" applyAlignment="1" applyProtection="1">
      <alignment horizontal="center" vertical="center" wrapText="1"/>
      <protection locked="0"/>
    </xf>
    <xf numFmtId="49" fontId="3" fillId="34" borderId="23" xfId="52" applyNumberFormat="1" applyFont="1" applyFill="1" applyBorder="1" applyAlignment="1" applyProtection="1">
      <alignment horizontal="center" vertical="center" wrapText="1"/>
      <protection locked="0"/>
    </xf>
    <xf numFmtId="0" fontId="3" fillId="38" borderId="10" xfId="52" applyNumberFormat="1" applyFont="1" applyFill="1" applyBorder="1" applyAlignment="1" applyProtection="1">
      <alignment horizontal="center" vertical="center" wrapText="1"/>
      <protection hidden="1"/>
    </xf>
    <xf numFmtId="0" fontId="3" fillId="38" borderId="19" xfId="52" applyNumberFormat="1" applyFont="1" applyFill="1" applyBorder="1" applyAlignment="1" applyProtection="1">
      <alignment horizontal="center" vertical="center" wrapText="1"/>
      <protection hidden="1"/>
    </xf>
    <xf numFmtId="0" fontId="3" fillId="38" borderId="23" xfId="52" applyNumberFormat="1" applyFont="1" applyFill="1" applyBorder="1" applyAlignment="1" applyProtection="1">
      <alignment horizontal="center" vertical="center" wrapText="1"/>
      <protection hidden="1"/>
    </xf>
    <xf numFmtId="49" fontId="0" fillId="34" borderId="10" xfId="52" applyNumberFormat="1" applyFont="1" applyFill="1" applyBorder="1" applyAlignment="1" applyProtection="1">
      <alignment horizontal="center" vertical="center" wrapText="1"/>
      <protection locked="0"/>
    </xf>
    <xf numFmtId="49" fontId="0" fillId="34" borderId="19" xfId="52" applyNumberFormat="1" applyFont="1" applyFill="1" applyBorder="1" applyAlignment="1" applyProtection="1">
      <alignment horizontal="center" vertical="center" wrapText="1"/>
      <protection locked="0"/>
    </xf>
    <xf numFmtId="49" fontId="0" fillId="34" borderId="23" xfId="52" applyNumberFormat="1" applyFont="1" applyFill="1" applyBorder="1" applyAlignment="1" applyProtection="1">
      <alignment horizontal="center" vertical="center" wrapText="1"/>
      <protection locked="0"/>
    </xf>
    <xf numFmtId="0" fontId="0" fillId="38" borderId="10" xfId="52" applyNumberFormat="1" applyFont="1" applyFill="1" applyBorder="1" applyAlignment="1" applyProtection="1">
      <alignment horizontal="center" vertical="center" wrapText="1"/>
      <protection hidden="1"/>
    </xf>
    <xf numFmtId="0" fontId="0" fillId="38" borderId="19" xfId="52" applyNumberFormat="1" applyFont="1" applyFill="1" applyBorder="1" applyAlignment="1" applyProtection="1">
      <alignment horizontal="center" vertical="center" wrapText="1"/>
      <protection hidden="1"/>
    </xf>
    <xf numFmtId="0" fontId="0" fillId="38" borderId="23" xfId="52" applyNumberFormat="1" applyFont="1" applyFill="1" applyBorder="1" applyAlignment="1" applyProtection="1">
      <alignment horizontal="center" vertical="center" wrapText="1"/>
      <protection hidden="1"/>
    </xf>
    <xf numFmtId="0" fontId="0" fillId="34" borderId="10" xfId="52" applyNumberFormat="1" applyFont="1" applyFill="1" applyBorder="1" applyAlignment="1" applyProtection="1">
      <alignment horizontal="center" vertical="center" wrapText="1"/>
      <protection locked="0"/>
    </xf>
    <xf numFmtId="0" fontId="0" fillId="34" borderId="19" xfId="52" applyNumberFormat="1" applyFont="1" applyFill="1" applyBorder="1" applyAlignment="1" applyProtection="1">
      <alignment horizontal="center" vertical="center" wrapText="1"/>
      <protection locked="0"/>
    </xf>
    <xf numFmtId="0" fontId="0" fillId="34" borderId="23" xfId="52" applyNumberFormat="1" applyFont="1" applyFill="1" applyBorder="1" applyAlignment="1" applyProtection="1">
      <alignment horizontal="center" vertical="center" wrapText="1"/>
      <protection locked="0"/>
    </xf>
    <xf numFmtId="0" fontId="0" fillId="33" borderId="11" xfId="52" applyFont="1" applyFill="1" applyBorder="1" applyAlignment="1" applyProtection="1">
      <alignment horizontal="center" vertical="center" wrapText="1"/>
      <protection hidden="1"/>
    </xf>
    <xf numFmtId="0" fontId="0" fillId="33" borderId="31" xfId="52" applyFont="1" applyFill="1" applyBorder="1" applyAlignment="1" applyProtection="1">
      <alignment horizontal="center" vertical="center" wrapText="1"/>
      <protection hidden="1"/>
    </xf>
    <xf numFmtId="0" fontId="3" fillId="38" borderId="72" xfId="52" applyFont="1" applyFill="1" applyBorder="1" applyAlignment="1" applyProtection="1">
      <alignment horizontal="left" vertical="center" wrapText="1"/>
      <protection hidden="1"/>
    </xf>
    <xf numFmtId="0" fontId="3" fillId="38" borderId="51" xfId="52" applyFont="1" applyFill="1" applyBorder="1" applyAlignment="1" applyProtection="1">
      <alignment horizontal="left" vertical="center" wrapText="1"/>
      <protection hidden="1"/>
    </xf>
    <xf numFmtId="0" fontId="3" fillId="38" borderId="98" xfId="52" applyFont="1" applyFill="1" applyBorder="1" applyAlignment="1" applyProtection="1">
      <alignment horizontal="left" vertical="center" wrapText="1"/>
      <protection hidden="1"/>
    </xf>
    <xf numFmtId="14" fontId="0" fillId="38" borderId="41" xfId="52" applyNumberFormat="1" applyFont="1" applyFill="1" applyBorder="1" applyAlignment="1" applyProtection="1">
      <alignment horizontal="left" vertical="center" wrapText="1"/>
      <protection hidden="1"/>
    </xf>
    <xf numFmtId="14" fontId="0" fillId="38" borderId="56" xfId="52" applyNumberFormat="1" applyFont="1" applyFill="1" applyBorder="1" applyAlignment="1" applyProtection="1">
      <alignment horizontal="left" vertical="center" wrapText="1"/>
      <protection hidden="1"/>
    </xf>
    <xf numFmtId="0" fontId="0" fillId="38" borderId="41" xfId="0" applyFont="1" applyFill="1" applyBorder="1" applyAlignment="1" applyProtection="1">
      <alignment vertical="center"/>
      <protection hidden="1"/>
    </xf>
    <xf numFmtId="0" fontId="0" fillId="38" borderId="68" xfId="0" applyFont="1" applyFill="1" applyBorder="1" applyAlignment="1" applyProtection="1">
      <alignment vertical="center"/>
      <protection hidden="1"/>
    </xf>
    <xf numFmtId="0" fontId="12" fillId="38" borderId="53" xfId="52" applyFont="1" applyFill="1" applyBorder="1" applyAlignment="1" applyProtection="1">
      <alignment horizontal="center" vertical="center" wrapText="1"/>
      <protection hidden="1"/>
    </xf>
    <xf numFmtId="0" fontId="12" fillId="38" borderId="51" xfId="52" applyFont="1" applyFill="1" applyBorder="1" applyAlignment="1" applyProtection="1">
      <alignment horizontal="center" vertical="center" wrapText="1"/>
      <protection hidden="1"/>
    </xf>
    <xf numFmtId="0" fontId="12" fillId="38" borderId="76" xfId="52" applyFont="1" applyFill="1" applyBorder="1" applyAlignment="1" applyProtection="1">
      <alignment horizontal="center" vertical="center" wrapText="1"/>
      <protection hidden="1"/>
    </xf>
    <xf numFmtId="0" fontId="3" fillId="38" borderId="10" xfId="0" applyFont="1" applyFill="1" applyBorder="1" applyAlignment="1" applyProtection="1">
      <alignment horizontal="center" vertical="center"/>
      <protection hidden="1"/>
    </xf>
    <xf numFmtId="0" fontId="3" fillId="38" borderId="19" xfId="0" applyFont="1" applyFill="1" applyBorder="1" applyAlignment="1" applyProtection="1">
      <alignment horizontal="center" vertical="center"/>
      <protection hidden="1"/>
    </xf>
    <xf numFmtId="0" fontId="3" fillId="38" borderId="55" xfId="0" applyFont="1" applyFill="1" applyBorder="1" applyAlignment="1" applyProtection="1">
      <alignment horizontal="center" vertical="center"/>
      <protection hidden="1"/>
    </xf>
    <xf numFmtId="14" fontId="0" fillId="0" borderId="10" xfId="52" applyNumberFormat="1" applyFont="1" applyFill="1" applyBorder="1" applyAlignment="1" applyProtection="1">
      <alignment horizontal="center" vertical="center" wrapText="1"/>
      <protection locked="0"/>
    </xf>
    <xf numFmtId="14" fontId="0" fillId="0" borderId="55" xfId="52" applyNumberFormat="1" applyFont="1" applyFill="1" applyBorder="1" applyAlignment="1" applyProtection="1">
      <alignment horizontal="center" vertical="center" wrapText="1"/>
      <protection locked="0"/>
    </xf>
    <xf numFmtId="0" fontId="3" fillId="34" borderId="55" xfId="52" applyNumberFormat="1" applyFont="1" applyFill="1" applyBorder="1" applyAlignment="1" applyProtection="1">
      <alignment horizontal="center" vertical="center" wrapText="1"/>
      <protection locked="0"/>
    </xf>
    <xf numFmtId="0" fontId="3" fillId="38" borderId="55" xfId="52" applyNumberFormat="1" applyFont="1" applyFill="1" applyBorder="1" applyAlignment="1" applyProtection="1">
      <alignment horizontal="center" vertical="center" wrapText="1"/>
      <protection hidden="1"/>
    </xf>
    <xf numFmtId="0" fontId="0" fillId="38" borderId="47" xfId="0" applyFont="1" applyFill="1" applyBorder="1" applyAlignment="1" applyProtection="1">
      <alignment vertical="center"/>
      <protection hidden="1"/>
    </xf>
    <xf numFmtId="0" fontId="3" fillId="34" borderId="41" xfId="52" applyNumberFormat="1" applyFont="1" applyFill="1" applyBorder="1" applyAlignment="1" applyProtection="1">
      <alignment horizontal="center" vertical="center" wrapText="1"/>
      <protection locked="0"/>
    </xf>
    <xf numFmtId="0" fontId="3" fillId="34" borderId="17" xfId="52" applyNumberFormat="1" applyFont="1" applyFill="1" applyBorder="1" applyAlignment="1" applyProtection="1">
      <alignment horizontal="center" vertical="center" wrapText="1"/>
      <protection locked="0"/>
    </xf>
    <xf numFmtId="0" fontId="3" fillId="34" borderId="56" xfId="52" applyNumberFormat="1" applyFont="1" applyFill="1" applyBorder="1" applyAlignment="1" applyProtection="1">
      <alignment horizontal="center" vertical="center" wrapText="1"/>
      <protection locked="0"/>
    </xf>
    <xf numFmtId="49" fontId="3" fillId="34" borderId="55" xfId="52" applyNumberFormat="1" applyFont="1" applyFill="1" applyBorder="1" applyAlignment="1" applyProtection="1">
      <alignment horizontal="center" vertical="center" wrapText="1"/>
      <protection locked="0"/>
    </xf>
    <xf numFmtId="0" fontId="3" fillId="34" borderId="72" xfId="52" applyFont="1" applyFill="1" applyBorder="1" applyAlignment="1" applyProtection="1">
      <alignment horizontal="center" vertical="center" wrapText="1"/>
      <protection locked="0"/>
    </xf>
    <xf numFmtId="0" fontId="3" fillId="34" borderId="51" xfId="52" applyFont="1" applyFill="1" applyBorder="1" applyAlignment="1" applyProtection="1">
      <alignment horizontal="center" vertical="center" wrapText="1"/>
      <protection locked="0"/>
    </xf>
    <xf numFmtId="0" fontId="3" fillId="34" borderId="98" xfId="52" applyFont="1" applyFill="1" applyBorder="1" applyAlignment="1" applyProtection="1">
      <alignment horizontal="center" vertical="center" wrapText="1"/>
      <protection locked="0"/>
    </xf>
    <xf numFmtId="0" fontId="12" fillId="36" borderId="57" xfId="0" applyFont="1" applyFill="1" applyBorder="1" applyAlignment="1" applyProtection="1">
      <alignment horizontal="center" vertical="center"/>
      <protection hidden="1"/>
    </xf>
    <xf numFmtId="0" fontId="12" fillId="36" borderId="99" xfId="0" applyFont="1" applyFill="1" applyBorder="1" applyAlignment="1" applyProtection="1">
      <alignment horizontal="center" vertical="center"/>
      <protection hidden="1"/>
    </xf>
    <xf numFmtId="0" fontId="12" fillId="36" borderId="100" xfId="0" applyFont="1" applyFill="1" applyBorder="1" applyAlignment="1" applyProtection="1">
      <alignment horizontal="center" vertical="center"/>
      <protection hidden="1"/>
    </xf>
    <xf numFmtId="0" fontId="3" fillId="34" borderId="97" xfId="52" applyNumberFormat="1" applyFont="1" applyFill="1" applyBorder="1" applyAlignment="1" applyProtection="1">
      <alignment horizontal="center" vertical="center" wrapText="1"/>
      <protection locked="0"/>
    </xf>
    <xf numFmtId="14" fontId="0" fillId="0" borderId="62" xfId="52" applyNumberFormat="1" applyFont="1" applyFill="1" applyBorder="1" applyAlignment="1" applyProtection="1">
      <alignment horizontal="center" vertical="center" wrapText="1"/>
      <protection locked="0"/>
    </xf>
    <xf numFmtId="14" fontId="0" fillId="0" borderId="94" xfId="52" applyNumberFormat="1" applyFont="1" applyFill="1" applyBorder="1" applyAlignment="1" applyProtection="1">
      <alignment horizontal="center" vertical="center" wrapText="1"/>
      <protection locked="0"/>
    </xf>
    <xf numFmtId="0" fontId="12" fillId="36" borderId="53" xfId="52" applyFont="1" applyFill="1" applyBorder="1" applyAlignment="1" applyProtection="1">
      <alignment horizontal="center" vertical="center" wrapText="1"/>
      <protection hidden="1"/>
    </xf>
    <xf numFmtId="0" fontId="15" fillId="36" borderId="51" xfId="52" applyFont="1" applyFill="1" applyBorder="1" applyAlignment="1" applyProtection="1">
      <alignment horizontal="center" vertical="center" wrapText="1"/>
      <protection hidden="1"/>
    </xf>
    <xf numFmtId="0" fontId="15" fillId="36" borderId="76" xfId="52" applyFont="1" applyFill="1" applyBorder="1" applyAlignment="1" applyProtection="1">
      <alignment horizontal="center" vertical="center" wrapText="1"/>
      <protection hidden="1"/>
    </xf>
    <xf numFmtId="0" fontId="3" fillId="33" borderId="20" xfId="52" applyFont="1" applyFill="1" applyBorder="1" applyAlignment="1" applyProtection="1">
      <alignment horizontal="left" vertical="center" wrapText="1"/>
      <protection hidden="1"/>
    </xf>
    <xf numFmtId="0" fontId="3" fillId="33" borderId="40" xfId="52" applyFont="1" applyFill="1" applyBorder="1" applyAlignment="1" applyProtection="1">
      <alignment horizontal="left" vertical="center" wrapText="1"/>
      <protection hidden="1"/>
    </xf>
    <xf numFmtId="0" fontId="3" fillId="33" borderId="21" xfId="52" applyFont="1" applyFill="1" applyBorder="1" applyAlignment="1" applyProtection="1">
      <alignment horizontal="center" vertical="center" wrapText="1"/>
      <protection hidden="1"/>
    </xf>
    <xf numFmtId="0" fontId="3" fillId="33" borderId="39" xfId="52" applyFont="1" applyFill="1" applyBorder="1" applyAlignment="1" applyProtection="1">
      <alignment horizontal="center" vertical="center" wrapText="1"/>
      <protection hidden="1"/>
    </xf>
    <xf numFmtId="0" fontId="3" fillId="38" borderId="10" xfId="52" applyFont="1" applyFill="1" applyBorder="1" applyAlignment="1" applyProtection="1">
      <alignment horizontal="center" vertical="center" wrapText="1"/>
      <protection hidden="1"/>
    </xf>
    <xf numFmtId="0" fontId="3" fillId="38" borderId="19" xfId="52" applyFont="1" applyFill="1" applyBorder="1" applyAlignment="1" applyProtection="1">
      <alignment horizontal="center" vertical="center" wrapText="1"/>
      <protection hidden="1"/>
    </xf>
    <xf numFmtId="0" fontId="3" fillId="38" borderId="55" xfId="52" applyFont="1" applyFill="1" applyBorder="1" applyAlignment="1" applyProtection="1">
      <alignment horizontal="center" vertical="center" wrapText="1"/>
      <protection hidden="1"/>
    </xf>
    <xf numFmtId="0" fontId="3" fillId="33" borderId="18" xfId="52" applyFont="1" applyFill="1" applyBorder="1" applyAlignment="1" applyProtection="1">
      <alignment horizontal="left" vertical="center" wrapText="1"/>
      <protection hidden="1"/>
    </xf>
    <xf numFmtId="0" fontId="3" fillId="33" borderId="19" xfId="52" applyFont="1" applyFill="1" applyBorder="1" applyAlignment="1" applyProtection="1">
      <alignment horizontal="left" vertical="center" wrapText="1"/>
      <protection hidden="1"/>
    </xf>
    <xf numFmtId="165" fontId="0" fillId="0" borderId="10" xfId="52" applyNumberFormat="1" applyFont="1" applyFill="1" applyBorder="1" applyAlignment="1" applyProtection="1">
      <alignment horizontal="center" vertical="center" wrapText="1"/>
      <protection locked="0"/>
    </xf>
    <xf numFmtId="165" fontId="0" fillId="0" borderId="55" xfId="52" applyNumberFormat="1" applyFont="1" applyFill="1" applyBorder="1" applyAlignment="1" applyProtection="1">
      <alignment horizontal="center" vertical="center" wrapText="1"/>
      <protection locked="0"/>
    </xf>
    <xf numFmtId="0" fontId="0" fillId="38" borderId="10" xfId="52" applyFont="1" applyFill="1" applyBorder="1" applyAlignment="1" applyProtection="1">
      <alignment horizontal="center" vertical="center" wrapText="1"/>
      <protection hidden="1"/>
    </xf>
    <xf numFmtId="0" fontId="0" fillId="38" borderId="19" xfId="52" applyFont="1" applyFill="1" applyBorder="1" applyAlignment="1" applyProtection="1">
      <alignment horizontal="center" vertical="center" wrapText="1"/>
      <protection hidden="1"/>
    </xf>
    <xf numFmtId="0" fontId="0" fillId="38" borderId="55" xfId="52" applyFont="1" applyFill="1" applyBorder="1" applyAlignment="1" applyProtection="1">
      <alignment horizontal="center" vertical="center" wrapText="1"/>
      <protection hidden="1"/>
    </xf>
    <xf numFmtId="0" fontId="3" fillId="38" borderId="46" xfId="52" applyFont="1" applyFill="1" applyBorder="1" applyAlignment="1" applyProtection="1">
      <alignment horizontal="center" vertical="center" wrapText="1"/>
      <protection hidden="1"/>
    </xf>
    <xf numFmtId="0" fontId="3" fillId="38" borderId="14" xfId="52" applyFont="1" applyFill="1" applyBorder="1" applyAlignment="1" applyProtection="1">
      <alignment horizontal="center" vertical="center" wrapText="1"/>
      <protection hidden="1"/>
    </xf>
    <xf numFmtId="0" fontId="3" fillId="38" borderId="97" xfId="52" applyFont="1" applyFill="1" applyBorder="1" applyAlignment="1" applyProtection="1">
      <alignment horizontal="center" vertical="center" wrapText="1"/>
      <protection hidden="1"/>
    </xf>
    <xf numFmtId="0" fontId="16" fillId="36" borderId="53" xfId="52" applyFont="1" applyFill="1" applyBorder="1" applyAlignment="1" applyProtection="1">
      <alignment horizontal="center" vertical="center" wrapText="1"/>
      <protection hidden="1"/>
    </xf>
    <xf numFmtId="0" fontId="16" fillId="36" borderId="51" xfId="52" applyFont="1" applyFill="1" applyBorder="1" applyAlignment="1" applyProtection="1">
      <alignment horizontal="center" vertical="center" wrapText="1"/>
      <protection hidden="1"/>
    </xf>
    <xf numFmtId="0" fontId="16" fillId="36" borderId="76" xfId="52" applyFont="1" applyFill="1" applyBorder="1" applyAlignment="1" applyProtection="1">
      <alignment horizontal="center" vertical="center" wrapText="1"/>
      <protection hidden="1"/>
    </xf>
    <xf numFmtId="0" fontId="3" fillId="33" borderId="67" xfId="52" applyFont="1" applyFill="1" applyBorder="1" applyAlignment="1" applyProtection="1">
      <alignment horizontal="left" vertical="center" wrapText="1"/>
      <protection hidden="1"/>
    </xf>
    <xf numFmtId="0" fontId="3" fillId="33" borderId="52" xfId="52" applyFont="1" applyFill="1" applyBorder="1" applyAlignment="1" applyProtection="1">
      <alignment horizontal="left" vertical="center" wrapText="1"/>
      <protection hidden="1"/>
    </xf>
    <xf numFmtId="0" fontId="0" fillId="33" borderId="38" xfId="52" applyFont="1" applyFill="1" applyBorder="1" applyAlignment="1" applyProtection="1">
      <alignment horizontal="center" vertical="center" wrapText="1"/>
      <protection hidden="1"/>
    </xf>
    <xf numFmtId="0" fontId="0" fillId="33" borderId="54" xfId="52" applyFont="1" applyFill="1" applyBorder="1" applyAlignment="1" applyProtection="1">
      <alignment horizontal="center" vertical="center" wrapText="1"/>
      <protection hidden="1"/>
    </xf>
    <xf numFmtId="0" fontId="0" fillId="0" borderId="50" xfId="0" applyFont="1" applyBorder="1" applyAlignment="1" applyProtection="1">
      <alignment/>
      <protection hidden="1"/>
    </xf>
    <xf numFmtId="0" fontId="13" fillId="41" borderId="51" xfId="0" applyFont="1" applyFill="1" applyBorder="1" applyAlignment="1" applyProtection="1">
      <alignment horizontal="center" vertical="center" wrapText="1"/>
      <protection hidden="1"/>
    </xf>
    <xf numFmtId="0" fontId="12" fillId="36" borderId="51" xfId="0" applyFont="1" applyFill="1" applyBorder="1" applyAlignment="1" applyProtection="1">
      <alignment horizontal="left" vertical="center" wrapText="1"/>
      <protection hidden="1"/>
    </xf>
    <xf numFmtId="0" fontId="12" fillId="36" borderId="76" xfId="0" applyFont="1" applyFill="1" applyBorder="1" applyAlignment="1" applyProtection="1">
      <alignment horizontal="left" vertical="center" wrapText="1"/>
      <protection hidden="1"/>
    </xf>
    <xf numFmtId="0" fontId="0"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38" borderId="32" xfId="0" applyFont="1" applyFill="1" applyBorder="1" applyAlignment="1" applyProtection="1">
      <alignment horizontal="right" vertical="center" wrapText="1"/>
      <protection hidden="1"/>
    </xf>
    <xf numFmtId="0" fontId="0" fillId="38" borderId="11" xfId="0" applyFont="1" applyFill="1" applyBorder="1" applyAlignment="1" applyProtection="1">
      <alignment horizontal="right" vertical="center" wrapText="1"/>
      <protection hidden="1"/>
    </xf>
    <xf numFmtId="0" fontId="0" fillId="0" borderId="10" xfId="52" applyFont="1" applyFill="1" applyBorder="1" applyAlignment="1" applyProtection="1">
      <alignment horizontal="center" vertical="center" wrapText="1"/>
      <protection locked="0"/>
    </xf>
    <xf numFmtId="0" fontId="0" fillId="0" borderId="19" xfId="52" applyFont="1" applyFill="1" applyBorder="1" applyAlignment="1" applyProtection="1">
      <alignment horizontal="center" vertical="center" wrapText="1"/>
      <protection locked="0"/>
    </xf>
    <xf numFmtId="0" fontId="0" fillId="0" borderId="23" xfId="52" applyFont="1" applyFill="1" applyBorder="1" applyAlignment="1" applyProtection="1">
      <alignment horizontal="center" vertical="center" wrapText="1"/>
      <protection locked="0"/>
    </xf>
    <xf numFmtId="0" fontId="0" fillId="38" borderId="46" xfId="52" applyFont="1" applyFill="1" applyBorder="1" applyAlignment="1" applyProtection="1">
      <alignment horizontal="left" vertical="center" wrapText="1"/>
      <protection hidden="1"/>
    </xf>
    <xf numFmtId="0" fontId="0" fillId="38" borderId="14" xfId="52" applyFont="1" applyFill="1" applyBorder="1" applyAlignment="1" applyProtection="1">
      <alignment horizontal="left" vertical="center" wrapText="1"/>
      <protection hidden="1"/>
    </xf>
    <xf numFmtId="0" fontId="0" fillId="38" borderId="97" xfId="52" applyFont="1" applyFill="1" applyBorder="1" applyAlignment="1" applyProtection="1">
      <alignment horizontal="left" vertical="center" wrapText="1"/>
      <protection hidden="1"/>
    </xf>
    <xf numFmtId="0" fontId="0" fillId="35" borderId="46" xfId="52" applyFont="1" applyFill="1" applyBorder="1" applyAlignment="1" applyProtection="1">
      <alignment horizontal="center" vertical="center" wrapText="1"/>
      <protection hidden="1"/>
    </xf>
    <xf numFmtId="0" fontId="0" fillId="35" borderId="97" xfId="52" applyFont="1" applyFill="1" applyBorder="1" applyAlignment="1" applyProtection="1">
      <alignment horizontal="center" vertical="center" wrapText="1"/>
      <protection hidden="1"/>
    </xf>
    <xf numFmtId="0" fontId="0" fillId="0" borderId="62" xfId="52" applyFont="1" applyFill="1" applyBorder="1" applyAlignment="1" applyProtection="1">
      <alignment horizontal="center" vertical="center" wrapText="1"/>
      <protection locked="0"/>
    </xf>
    <xf numFmtId="0" fontId="0" fillId="0" borderId="52" xfId="52" applyFont="1" applyFill="1" applyBorder="1" applyAlignment="1" applyProtection="1">
      <alignment horizontal="center" vertical="center" wrapText="1"/>
      <protection locked="0"/>
    </xf>
    <xf numFmtId="0" fontId="0" fillId="0" borderId="86" xfId="52" applyFont="1" applyFill="1" applyBorder="1" applyAlignment="1" applyProtection="1">
      <alignment horizontal="center" vertical="center" wrapText="1"/>
      <protection locked="0"/>
    </xf>
    <xf numFmtId="0" fontId="8" fillId="38" borderId="57" xfId="0" applyFont="1" applyFill="1" applyBorder="1" applyAlignment="1" applyProtection="1">
      <alignment horizontal="center" vertical="center"/>
      <protection hidden="1"/>
    </xf>
    <xf numFmtId="0" fontId="8" fillId="38" borderId="99" xfId="0" applyFont="1" applyFill="1" applyBorder="1" applyAlignment="1" applyProtection="1">
      <alignment horizontal="center" vertical="center"/>
      <protection hidden="1"/>
    </xf>
    <xf numFmtId="0" fontId="8" fillId="38" borderId="101" xfId="0" applyFont="1" applyFill="1" applyBorder="1" applyAlignment="1" applyProtection="1">
      <alignment horizontal="center" vertical="center"/>
      <protection hidden="1"/>
    </xf>
    <xf numFmtId="0" fontId="8" fillId="38" borderId="24" xfId="0" applyFont="1" applyFill="1" applyBorder="1" applyAlignment="1" applyProtection="1">
      <alignment horizontal="center" vertical="center"/>
      <protection hidden="1"/>
    </xf>
    <xf numFmtId="0" fontId="8" fillId="38" borderId="50" xfId="0" applyFont="1" applyFill="1" applyBorder="1" applyAlignment="1" applyProtection="1">
      <alignment horizontal="center" vertical="center"/>
      <protection hidden="1"/>
    </xf>
    <xf numFmtId="0" fontId="8" fillId="38" borderId="102" xfId="0" applyFont="1" applyFill="1" applyBorder="1" applyAlignment="1" applyProtection="1">
      <alignment horizontal="center" vertical="center"/>
      <protection hidden="1"/>
    </xf>
    <xf numFmtId="0" fontId="8" fillId="37" borderId="53" xfId="0" applyFont="1" applyFill="1" applyBorder="1" applyAlignment="1" applyProtection="1">
      <alignment horizontal="center" vertical="center" wrapText="1"/>
      <protection hidden="1"/>
    </xf>
    <xf numFmtId="0" fontId="8" fillId="37" borderId="51" xfId="0" applyFont="1" applyFill="1" applyBorder="1" applyAlignment="1" applyProtection="1">
      <alignment horizontal="center" vertical="center"/>
      <protection hidden="1"/>
    </xf>
    <xf numFmtId="0" fontId="8" fillId="37" borderId="76" xfId="0" applyFont="1" applyFill="1" applyBorder="1" applyAlignment="1" applyProtection="1">
      <alignment horizontal="center" vertical="center"/>
      <protection hidden="1"/>
    </xf>
    <xf numFmtId="0" fontId="8" fillId="36" borderId="53" xfId="0" applyFont="1" applyFill="1" applyBorder="1" applyAlignment="1" applyProtection="1">
      <alignment horizontal="center" vertical="center" wrapText="1"/>
      <protection hidden="1"/>
    </xf>
    <xf numFmtId="0" fontId="8" fillId="36" borderId="51" xfId="0" applyFont="1" applyFill="1" applyBorder="1" applyAlignment="1" applyProtection="1">
      <alignment horizontal="center" vertical="center"/>
      <protection hidden="1"/>
    </xf>
    <xf numFmtId="0" fontId="8" fillId="36" borderId="76" xfId="0" applyFont="1" applyFill="1" applyBorder="1" applyAlignment="1" applyProtection="1">
      <alignment horizontal="center" vertical="center"/>
      <protection hidden="1"/>
    </xf>
    <xf numFmtId="10" fontId="13" fillId="37" borderId="53" xfId="0" applyNumberFormat="1" applyFont="1" applyFill="1" applyBorder="1" applyAlignment="1" applyProtection="1">
      <alignment horizontal="center" vertical="center" wrapText="1"/>
      <protection hidden="1"/>
    </xf>
    <xf numFmtId="10" fontId="13" fillId="37" borderId="51" xfId="0" applyNumberFormat="1" applyFont="1" applyFill="1" applyBorder="1" applyAlignment="1" applyProtection="1">
      <alignment horizontal="center" vertical="center"/>
      <protection hidden="1"/>
    </xf>
    <xf numFmtId="10" fontId="13" fillId="37" borderId="76" xfId="0" applyNumberFormat="1" applyFont="1" applyFill="1" applyBorder="1" applyAlignment="1" applyProtection="1">
      <alignment horizontal="center" vertical="center"/>
      <protection hidden="1"/>
    </xf>
    <xf numFmtId="0" fontId="15" fillId="41" borderId="0" xfId="0" applyFont="1" applyFill="1" applyBorder="1" applyAlignment="1" applyProtection="1">
      <alignment horizontal="center" vertical="center" wrapText="1"/>
      <protection hidden="1"/>
    </xf>
    <xf numFmtId="0" fontId="15" fillId="41" borderId="0" xfId="0" applyFont="1" applyFill="1" applyAlignment="1" applyProtection="1">
      <alignment horizontal="center" vertical="center" wrapText="1"/>
      <protection hidden="1"/>
    </xf>
    <xf numFmtId="0" fontId="13" fillId="38" borderId="69" xfId="0" applyFont="1" applyFill="1" applyBorder="1" applyAlignment="1" applyProtection="1">
      <alignment vertical="center" wrapText="1"/>
      <protection hidden="1"/>
    </xf>
    <xf numFmtId="0" fontId="13" fillId="38" borderId="70" xfId="0" applyFont="1" applyFill="1" applyBorder="1" applyAlignment="1" applyProtection="1">
      <alignment vertical="center" wrapText="1"/>
      <protection hidden="1"/>
    </xf>
    <xf numFmtId="0" fontId="16" fillId="42" borderId="57" xfId="0" applyFont="1" applyFill="1" applyBorder="1" applyAlignment="1" applyProtection="1">
      <alignment horizontal="center" vertical="center" wrapText="1"/>
      <protection hidden="1"/>
    </xf>
    <xf numFmtId="0" fontId="16" fillId="42" borderId="99" xfId="0" applyFont="1" applyFill="1" applyBorder="1" applyAlignment="1" applyProtection="1">
      <alignment horizontal="center" vertical="center" wrapText="1"/>
      <protection hidden="1"/>
    </xf>
    <xf numFmtId="0" fontId="16" fillId="42" borderId="100" xfId="0" applyFont="1" applyFill="1" applyBorder="1" applyAlignment="1" applyProtection="1">
      <alignment horizontal="center" vertical="center" wrapText="1"/>
      <protection hidden="1"/>
    </xf>
    <xf numFmtId="0" fontId="8" fillId="38" borderId="13" xfId="0" applyFont="1" applyFill="1" applyBorder="1" applyAlignment="1" applyProtection="1">
      <alignment horizontal="center" vertical="center" wrapText="1"/>
      <protection hidden="1"/>
    </xf>
    <xf numFmtId="0" fontId="8" fillId="38" borderId="38" xfId="0" applyFont="1" applyFill="1" applyBorder="1" applyAlignment="1" applyProtection="1">
      <alignment horizontal="center" vertical="center" wrapText="1"/>
      <protection hidden="1"/>
    </xf>
    <xf numFmtId="0" fontId="0" fillId="38" borderId="37" xfId="0" applyFont="1" applyFill="1" applyBorder="1" applyAlignment="1" applyProtection="1">
      <alignment horizontal="right" vertical="center" wrapText="1"/>
      <protection hidden="1"/>
    </xf>
    <xf numFmtId="0" fontId="0" fillId="38" borderId="38" xfId="0" applyFont="1" applyFill="1" applyBorder="1" applyAlignment="1" applyProtection="1">
      <alignment horizontal="right" vertical="center" wrapText="1"/>
      <protection hidden="1"/>
    </xf>
    <xf numFmtId="0" fontId="16" fillId="42" borderId="24" xfId="0" applyFont="1" applyFill="1" applyBorder="1" applyAlignment="1" applyProtection="1">
      <alignment horizontal="center" vertical="center" wrapText="1"/>
      <protection hidden="1"/>
    </xf>
    <xf numFmtId="0" fontId="16" fillId="42" borderId="50" xfId="0" applyFont="1" applyFill="1" applyBorder="1" applyAlignment="1" applyProtection="1">
      <alignment horizontal="center" vertical="center" wrapText="1"/>
      <protection hidden="1"/>
    </xf>
    <xf numFmtId="0" fontId="16" fillId="42" borderId="26" xfId="0" applyFont="1" applyFill="1" applyBorder="1" applyAlignment="1" applyProtection="1">
      <alignment horizontal="center" vertical="center" wrapText="1"/>
      <protection hidden="1"/>
    </xf>
    <xf numFmtId="0" fontId="8" fillId="36" borderId="13" xfId="0" applyFont="1" applyFill="1" applyBorder="1" applyAlignment="1" applyProtection="1">
      <alignment horizontal="center" vertical="center" wrapText="1"/>
      <protection hidden="1"/>
    </xf>
    <xf numFmtId="0" fontId="8" fillId="36" borderId="66" xfId="0" applyFont="1" applyFill="1" applyBorder="1" applyAlignment="1" applyProtection="1">
      <alignment horizontal="center" vertical="center" wrapText="1"/>
      <protection hidden="1"/>
    </xf>
    <xf numFmtId="0" fontId="0" fillId="38" borderId="47" xfId="52" applyFont="1" applyFill="1" applyBorder="1" applyAlignment="1" applyProtection="1">
      <alignment horizontal="left" vertical="center" wrapText="1"/>
      <protection hidden="1"/>
    </xf>
    <xf numFmtId="0" fontId="0" fillId="38" borderId="40" xfId="52" applyFont="1" applyFill="1" applyBorder="1" applyAlignment="1" applyProtection="1">
      <alignment horizontal="left" vertical="center" wrapText="1"/>
      <protection hidden="1"/>
    </xf>
    <xf numFmtId="0" fontId="0" fillId="38" borderId="96" xfId="52" applyFont="1" applyFill="1" applyBorder="1" applyAlignment="1" applyProtection="1">
      <alignment horizontal="left" vertical="center" wrapText="1"/>
      <protection hidden="1"/>
    </xf>
    <xf numFmtId="10" fontId="13" fillId="36" borderId="53" xfId="0" applyNumberFormat="1" applyFont="1" applyFill="1" applyBorder="1" applyAlignment="1" applyProtection="1">
      <alignment horizontal="center" vertical="center" wrapText="1"/>
      <protection hidden="1"/>
    </xf>
    <xf numFmtId="10" fontId="13" fillId="36" borderId="51" xfId="0" applyNumberFormat="1" applyFont="1" applyFill="1" applyBorder="1" applyAlignment="1" applyProtection="1">
      <alignment horizontal="center" vertical="center"/>
      <protection hidden="1"/>
    </xf>
    <xf numFmtId="10" fontId="13" fillId="36" borderId="76" xfId="0" applyNumberFormat="1" applyFont="1" applyFill="1" applyBorder="1" applyAlignment="1" applyProtection="1">
      <alignment horizontal="center" vertical="center"/>
      <protection hidden="1"/>
    </xf>
    <xf numFmtId="0" fontId="0" fillId="38" borderId="67" xfId="0" applyFont="1" applyFill="1" applyBorder="1" applyAlignment="1" applyProtection="1">
      <alignment horizontal="right" vertical="center" wrapText="1"/>
      <protection hidden="1"/>
    </xf>
    <xf numFmtId="0" fontId="0" fillId="38" borderId="52" xfId="0" applyFont="1" applyFill="1" applyBorder="1" applyAlignment="1" applyProtection="1">
      <alignment horizontal="right" vertical="center" wrapText="1"/>
      <protection hidden="1"/>
    </xf>
    <xf numFmtId="0" fontId="0" fillId="38" borderId="18" xfId="0" applyFont="1" applyFill="1" applyBorder="1" applyAlignment="1" applyProtection="1">
      <alignment horizontal="right" vertical="center" wrapText="1"/>
      <protection hidden="1"/>
    </xf>
    <xf numFmtId="0" fontId="0" fillId="38" borderId="19" xfId="0" applyFont="1" applyFill="1" applyBorder="1" applyAlignment="1" applyProtection="1">
      <alignment horizontal="right" vertical="center" wrapText="1"/>
      <protection hidden="1"/>
    </xf>
    <xf numFmtId="2" fontId="0" fillId="34" borderId="53" xfId="0" applyNumberFormat="1" applyFont="1" applyFill="1" applyBorder="1" applyAlignment="1" applyProtection="1">
      <alignment horizontal="center" vertical="center" wrapText="1"/>
      <protection/>
    </xf>
    <xf numFmtId="2" fontId="0" fillId="34" borderId="51" xfId="0" applyNumberFormat="1" applyFont="1" applyFill="1" applyBorder="1" applyAlignment="1" applyProtection="1">
      <alignment horizontal="center" vertical="center" wrapText="1"/>
      <protection/>
    </xf>
    <xf numFmtId="2" fontId="0" fillId="34" borderId="76" xfId="0" applyNumberFormat="1" applyFont="1" applyFill="1" applyBorder="1" applyAlignment="1" applyProtection="1">
      <alignment horizontal="center" vertical="center" wrapText="1"/>
      <protection/>
    </xf>
    <xf numFmtId="0" fontId="8" fillId="35" borderId="51" xfId="0" applyFont="1" applyFill="1" applyBorder="1" applyAlignment="1" applyProtection="1">
      <alignment horizontal="center" vertical="center" wrapText="1"/>
      <protection hidden="1"/>
    </xf>
    <xf numFmtId="0" fontId="0" fillId="38" borderId="10" xfId="0" applyFont="1" applyFill="1" applyBorder="1" applyAlignment="1" applyProtection="1">
      <alignment horizontal="left" vertical="top" wrapText="1"/>
      <protection/>
    </xf>
    <xf numFmtId="0" fontId="0" fillId="38" borderId="40" xfId="0" applyFont="1" applyFill="1" applyBorder="1" applyAlignment="1" applyProtection="1">
      <alignment horizontal="left" vertical="top" wrapText="1"/>
      <protection/>
    </xf>
    <xf numFmtId="0" fontId="0" fillId="38" borderId="22" xfId="0" applyFont="1" applyFill="1" applyBorder="1" applyAlignment="1" applyProtection="1">
      <alignment horizontal="left" vertical="top" wrapText="1"/>
      <protection/>
    </xf>
    <xf numFmtId="0" fontId="0" fillId="0" borderId="6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8" borderId="62" xfId="0" applyFont="1" applyFill="1" applyBorder="1" applyAlignment="1" applyProtection="1">
      <alignment horizontal="left" vertical="top" wrapText="1"/>
      <protection/>
    </xf>
    <xf numFmtId="0" fontId="0" fillId="38" borderId="50" xfId="0" applyFont="1" applyFill="1" applyBorder="1" applyAlignment="1" applyProtection="1">
      <alignment horizontal="left" vertical="top" wrapText="1"/>
      <protection/>
    </xf>
    <xf numFmtId="0" fontId="0" fillId="38" borderId="26" xfId="0" applyFont="1" applyFill="1" applyBorder="1" applyAlignment="1" applyProtection="1">
      <alignment horizontal="left" vertical="top" wrapText="1"/>
      <protection/>
    </xf>
    <xf numFmtId="0" fontId="0" fillId="35" borderId="50" xfId="0" applyFont="1" applyFill="1" applyBorder="1" applyAlignment="1" applyProtection="1">
      <alignment horizontal="center" vertical="center" wrapText="1"/>
      <protection hidden="1"/>
    </xf>
    <xf numFmtId="2" fontId="0" fillId="38" borderId="53" xfId="0" applyNumberFormat="1" applyFont="1" applyFill="1" applyBorder="1" applyAlignment="1" applyProtection="1">
      <alignment horizontal="center" vertical="center" wrapText="1"/>
      <protection/>
    </xf>
    <xf numFmtId="2" fontId="0" fillId="38" borderId="51" xfId="0" applyNumberFormat="1" applyFont="1" applyFill="1" applyBorder="1" applyAlignment="1" applyProtection="1">
      <alignment horizontal="center" vertical="center" wrapText="1"/>
      <protection/>
    </xf>
    <xf numFmtId="2" fontId="0" fillId="38" borderId="76" xfId="0" applyNumberFormat="1" applyFont="1" applyFill="1" applyBorder="1" applyAlignment="1" applyProtection="1">
      <alignment horizontal="center" vertical="center" wrapText="1"/>
      <protection/>
    </xf>
    <xf numFmtId="0" fontId="16" fillId="42" borderId="53" xfId="0" applyFont="1" applyFill="1" applyBorder="1" applyAlignment="1" applyProtection="1">
      <alignment horizontal="center" vertical="center" wrapText="1"/>
      <protection hidden="1"/>
    </xf>
    <xf numFmtId="0" fontId="16" fillId="42" borderId="51" xfId="0" applyFont="1" applyFill="1" applyBorder="1" applyAlignment="1" applyProtection="1">
      <alignment horizontal="center" vertical="center" wrapText="1"/>
      <protection hidden="1"/>
    </xf>
    <xf numFmtId="0" fontId="16" fillId="42" borderId="76" xfId="0" applyFont="1" applyFill="1" applyBorder="1" applyAlignment="1" applyProtection="1">
      <alignment horizontal="center" vertical="center" wrapText="1"/>
      <protection hidden="1"/>
    </xf>
    <xf numFmtId="0" fontId="0" fillId="0" borderId="1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5" borderId="51" xfId="0" applyFont="1" applyFill="1" applyBorder="1" applyAlignment="1" applyProtection="1">
      <alignment horizontal="center" vertical="center" wrapText="1"/>
      <protection hidden="1"/>
    </xf>
    <xf numFmtId="0" fontId="8" fillId="38" borderId="100" xfId="0" applyFont="1" applyFill="1" applyBorder="1" applyAlignment="1" applyProtection="1">
      <alignment horizontal="center" vertical="center"/>
      <protection hidden="1"/>
    </xf>
    <xf numFmtId="0" fontId="8" fillId="38" borderId="73" xfId="0" applyFont="1" applyFill="1" applyBorder="1" applyAlignment="1" applyProtection="1">
      <alignment horizontal="center" vertical="center"/>
      <protection hidden="1"/>
    </xf>
    <xf numFmtId="0" fontId="8" fillId="38" borderId="0" xfId="0" applyFont="1" applyFill="1" applyBorder="1" applyAlignment="1" applyProtection="1">
      <alignment horizontal="center" vertical="center"/>
      <protection hidden="1"/>
    </xf>
    <xf numFmtId="0" fontId="8" fillId="38" borderId="103" xfId="0" applyFont="1" applyFill="1" applyBorder="1" applyAlignment="1" applyProtection="1">
      <alignment horizontal="center" vertical="center"/>
      <protection hidden="1"/>
    </xf>
    <xf numFmtId="0" fontId="8" fillId="38" borderId="42" xfId="0" applyFont="1" applyFill="1" applyBorder="1" applyAlignment="1" applyProtection="1">
      <alignment horizontal="center" vertical="center" wrapText="1"/>
      <protection hidden="1"/>
    </xf>
    <xf numFmtId="0" fontId="8" fillId="38" borderId="45" xfId="0" applyFont="1" applyFill="1" applyBorder="1" applyAlignment="1" applyProtection="1">
      <alignment horizontal="center" vertical="center" wrapText="1"/>
      <protection hidden="1"/>
    </xf>
    <xf numFmtId="0" fontId="0" fillId="0" borderId="1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8" fillId="38" borderId="64" xfId="0" applyFont="1" applyFill="1" applyBorder="1" applyAlignment="1" applyProtection="1">
      <alignment horizontal="center" vertical="center" wrapText="1"/>
      <protection hidden="1"/>
    </xf>
    <xf numFmtId="0" fontId="8" fillId="36" borderId="30" xfId="0" applyFont="1" applyFill="1" applyBorder="1" applyAlignment="1" applyProtection="1">
      <alignment horizontal="center" vertical="center" wrapText="1"/>
      <protection hidden="1"/>
    </xf>
    <xf numFmtId="0" fontId="4" fillId="33" borderId="0" xfId="52" applyFont="1" applyFill="1" applyBorder="1" applyAlignment="1" applyProtection="1">
      <alignment horizontal="left" vertical="center" wrapText="1"/>
      <protection hidden="1"/>
    </xf>
    <xf numFmtId="0" fontId="0" fillId="33" borderId="0" xfId="0" applyFont="1" applyFill="1" applyBorder="1" applyAlignment="1" applyProtection="1">
      <alignment wrapText="1"/>
      <protection hidden="1"/>
    </xf>
    <xf numFmtId="0" fontId="3" fillId="0" borderId="13"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8" fillId="37" borderId="30" xfId="0" applyFont="1" applyFill="1" applyBorder="1" applyAlignment="1" applyProtection="1">
      <alignment horizontal="center" vertical="center" wrapText="1"/>
      <protection hidden="1"/>
    </xf>
    <xf numFmtId="0" fontId="8" fillId="37" borderId="13" xfId="0" applyFont="1" applyFill="1" applyBorder="1" applyAlignment="1" applyProtection="1">
      <alignment horizontal="center" vertical="center" wrapText="1"/>
      <protection hidden="1"/>
    </xf>
    <xf numFmtId="0" fontId="8" fillId="37" borderId="66" xfId="0" applyFont="1" applyFill="1" applyBorder="1" applyAlignment="1" applyProtection="1">
      <alignment horizontal="center" vertical="center" wrapText="1"/>
      <protection hidden="1"/>
    </xf>
    <xf numFmtId="0" fontId="17" fillId="36" borderId="51" xfId="52" applyFont="1" applyFill="1" applyBorder="1" applyAlignment="1" applyProtection="1">
      <alignment horizontal="center" vertical="center" wrapText="1"/>
      <protection hidden="1"/>
    </xf>
    <xf numFmtId="0" fontId="17" fillId="36" borderId="76" xfId="52" applyFont="1" applyFill="1" applyBorder="1" applyAlignment="1" applyProtection="1">
      <alignment horizontal="center" vertical="center" wrapText="1"/>
      <protection hidden="1"/>
    </xf>
    <xf numFmtId="0" fontId="0" fillId="41" borderId="51" xfId="0" applyFont="1" applyFill="1" applyBorder="1" applyAlignment="1" applyProtection="1">
      <alignment horizontal="center"/>
      <protection hidden="1"/>
    </xf>
    <xf numFmtId="0" fontId="0" fillId="37" borderId="53" xfId="52" applyFont="1" applyFill="1" applyBorder="1" applyAlignment="1" applyProtection="1">
      <alignment horizontal="left" vertical="center" wrapText="1"/>
      <protection hidden="1"/>
    </xf>
    <xf numFmtId="0" fontId="11" fillId="37" borderId="51" xfId="52" applyFont="1" applyFill="1" applyBorder="1" applyAlignment="1" applyProtection="1">
      <alignment horizontal="left" vertical="center" wrapText="1"/>
      <protection hidden="1"/>
    </xf>
    <xf numFmtId="0" fontId="11" fillId="37" borderId="76" xfId="52" applyFont="1" applyFill="1" applyBorder="1" applyAlignment="1" applyProtection="1">
      <alignment horizontal="left" vertical="center" wrapText="1"/>
      <protection hidden="1"/>
    </xf>
    <xf numFmtId="0" fontId="13" fillId="38" borderId="53" xfId="0" applyFont="1" applyFill="1" applyBorder="1" applyAlignment="1" applyProtection="1">
      <alignment vertical="center" wrapText="1"/>
      <protection hidden="1"/>
    </xf>
    <xf numFmtId="0" fontId="13" fillId="38" borderId="51" xfId="0" applyFont="1" applyFill="1" applyBorder="1" applyAlignment="1" applyProtection="1">
      <alignment vertical="center" wrapText="1"/>
      <protection hidden="1"/>
    </xf>
    <xf numFmtId="0" fontId="8" fillId="38" borderId="58" xfId="0" applyFont="1" applyFill="1" applyBorder="1" applyAlignment="1" applyProtection="1">
      <alignment horizontal="center" vertical="center" wrapText="1"/>
      <protection hidden="1"/>
    </xf>
    <xf numFmtId="0" fontId="8" fillId="38" borderId="75" xfId="0" applyFont="1" applyFill="1" applyBorder="1" applyAlignment="1" applyProtection="1">
      <alignment horizontal="center" wrapText="1"/>
      <protection hidden="1"/>
    </xf>
    <xf numFmtId="0" fontId="0" fillId="0" borderId="73" xfId="0" applyNumberFormat="1" applyFont="1" applyBorder="1" applyAlignment="1" applyProtection="1">
      <alignment horizontal="left" vertical="center" wrapText="1"/>
      <protection locked="0"/>
    </xf>
    <xf numFmtId="0" fontId="0" fillId="0" borderId="103" xfId="0" applyNumberFormat="1" applyFont="1" applyBorder="1" applyAlignment="1" applyProtection="1">
      <alignment horizontal="left" vertical="center" wrapText="1"/>
      <protection locked="0"/>
    </xf>
    <xf numFmtId="0" fontId="0" fillId="0" borderId="15" xfId="0" applyNumberFormat="1" applyFont="1" applyBorder="1" applyAlignment="1" applyProtection="1">
      <alignment horizontal="left" vertical="center" wrapText="1"/>
      <protection locked="0"/>
    </xf>
    <xf numFmtId="0" fontId="0" fillId="0" borderId="28" xfId="0" applyNumberFormat="1" applyFont="1" applyBorder="1" applyAlignment="1" applyProtection="1">
      <alignment horizontal="left" vertical="center" wrapText="1"/>
      <protection locked="0"/>
    </xf>
    <xf numFmtId="0" fontId="16" fillId="36" borderId="53" xfId="52" applyFont="1" applyFill="1" applyBorder="1" applyAlignment="1" applyProtection="1">
      <alignment horizontal="center" vertical="center"/>
      <protection hidden="1"/>
    </xf>
    <xf numFmtId="0" fontId="17" fillId="36" borderId="76" xfId="52" applyFont="1" applyFill="1" applyBorder="1" applyAlignment="1" applyProtection="1">
      <alignment horizontal="center" vertical="center"/>
      <protection hidden="1"/>
    </xf>
    <xf numFmtId="0" fontId="0" fillId="38" borderId="57" xfId="52" applyFont="1" applyFill="1" applyBorder="1" applyAlignment="1" applyProtection="1">
      <alignment horizontal="left" vertical="center" wrapText="1"/>
      <protection hidden="1"/>
    </xf>
    <xf numFmtId="0" fontId="0" fillId="38" borderId="100" xfId="52" applyFont="1" applyFill="1" applyBorder="1" applyAlignment="1" applyProtection="1">
      <alignment vertical="center" wrapText="1"/>
      <protection hidden="1"/>
    </xf>
    <xf numFmtId="0" fontId="0" fillId="0" borderId="24" xfId="0" applyNumberFormat="1"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protection locked="0"/>
    </xf>
    <xf numFmtId="0" fontId="0" fillId="38" borderId="57" xfId="52" applyFont="1" applyFill="1" applyBorder="1" applyAlignment="1" applyProtection="1">
      <alignment vertical="center" wrapText="1"/>
      <protection hidden="1"/>
    </xf>
    <xf numFmtId="49" fontId="0" fillId="38" borderId="30" xfId="52" applyNumberFormat="1" applyFont="1" applyFill="1" applyBorder="1" applyAlignment="1" applyProtection="1">
      <alignment horizontal="left" vertical="center" wrapText="1"/>
      <protection hidden="1"/>
    </xf>
    <xf numFmtId="49" fontId="0" fillId="38" borderId="66" xfId="52" applyNumberFormat="1" applyFont="1" applyFill="1" applyBorder="1" applyAlignment="1" applyProtection="1">
      <alignment horizontal="left" vertical="center" wrapText="1"/>
      <protection hidden="1"/>
    </xf>
    <xf numFmtId="0" fontId="0" fillId="0" borderId="73" xfId="0" applyNumberFormat="1" applyFont="1" applyBorder="1" applyAlignment="1" applyProtection="1">
      <alignment horizontal="left" wrapText="1"/>
      <protection locked="0"/>
    </xf>
    <xf numFmtId="0" fontId="0" fillId="0" borderId="103" xfId="0" applyNumberFormat="1" applyFont="1" applyBorder="1" applyAlignment="1" applyProtection="1">
      <alignment horizontal="left" wrapText="1"/>
      <protection locked="0"/>
    </xf>
    <xf numFmtId="0" fontId="0" fillId="38" borderId="57" xfId="0" applyFont="1" applyFill="1" applyBorder="1" applyAlignment="1" applyProtection="1">
      <alignment horizontal="left" vertical="center" wrapText="1"/>
      <protection hidden="1"/>
    </xf>
    <xf numFmtId="0" fontId="0" fillId="38" borderId="73" xfId="0" applyFont="1" applyFill="1" applyBorder="1" applyAlignment="1" applyProtection="1">
      <alignment horizontal="left" vertical="center" wrapText="1"/>
      <protection hidden="1"/>
    </xf>
    <xf numFmtId="0" fontId="0" fillId="38" borderId="24" xfId="0" applyFont="1" applyFill="1" applyBorder="1" applyAlignment="1" applyProtection="1">
      <alignment horizontal="left" vertical="center" wrapText="1"/>
      <protection hidden="1"/>
    </xf>
    <xf numFmtId="0" fontId="0" fillId="37" borderId="53" xfId="52" applyNumberFormat="1" applyFont="1" applyFill="1" applyBorder="1" applyAlignment="1" applyProtection="1">
      <alignment horizontal="left" vertical="center" wrapText="1"/>
      <protection hidden="1"/>
    </xf>
    <xf numFmtId="0" fontId="0" fillId="37" borderId="51" xfId="52" applyNumberFormat="1" applyFont="1" applyFill="1" applyBorder="1" applyAlignment="1" applyProtection="1">
      <alignment horizontal="left" vertical="center" wrapText="1"/>
      <protection hidden="1"/>
    </xf>
    <xf numFmtId="0" fontId="0" fillId="37" borderId="76" xfId="52" applyNumberFormat="1" applyFont="1" applyFill="1" applyBorder="1" applyAlignment="1" applyProtection="1">
      <alignment horizontal="left" vertical="center" wrapText="1"/>
      <protection hidden="1"/>
    </xf>
    <xf numFmtId="0" fontId="13" fillId="38" borderId="77" xfId="52" applyNumberFormat="1" applyFont="1" applyFill="1" applyBorder="1" applyAlignment="1" applyProtection="1">
      <alignment horizontal="center" vertical="center" wrapText="1"/>
      <protection hidden="1"/>
    </xf>
    <xf numFmtId="0" fontId="13" fillId="38" borderId="33" xfId="52" applyNumberFormat="1" applyFont="1" applyFill="1" applyBorder="1" applyAlignment="1" applyProtection="1">
      <alignment horizontal="center" vertical="center" wrapText="1"/>
      <protection hidden="1"/>
    </xf>
    <xf numFmtId="0" fontId="13" fillId="38" borderId="29" xfId="52" applyNumberFormat="1" applyFont="1" applyFill="1" applyBorder="1" applyAlignment="1" applyProtection="1">
      <alignment horizontal="center" vertical="center" wrapText="1"/>
      <protection hidden="1"/>
    </xf>
    <xf numFmtId="0" fontId="0" fillId="34" borderId="92" xfId="52" applyNumberFormat="1" applyFont="1" applyFill="1" applyBorder="1" applyAlignment="1" applyProtection="1">
      <alignment horizontal="left" vertical="center" wrapText="1"/>
      <protection locked="0"/>
    </xf>
    <xf numFmtId="0" fontId="0" fillId="34" borderId="34" xfId="52" applyNumberFormat="1" applyFont="1" applyFill="1" applyBorder="1" applyAlignment="1" applyProtection="1">
      <alignment horizontal="left" vertical="center" wrapText="1"/>
      <protection locked="0"/>
    </xf>
    <xf numFmtId="0" fontId="0" fillId="0" borderId="34" xfId="0" applyNumberFormat="1" applyFont="1" applyFill="1" applyBorder="1" applyAlignment="1" applyProtection="1">
      <alignment horizontal="left" vertical="center" wrapText="1"/>
      <protection locked="0"/>
    </xf>
    <xf numFmtId="0" fontId="0" fillId="0" borderId="65" xfId="0" applyNumberFormat="1" applyFont="1" applyFill="1" applyBorder="1" applyAlignment="1" applyProtection="1">
      <alignment horizontal="left" vertical="center" wrapText="1"/>
      <protection locked="0"/>
    </xf>
    <xf numFmtId="0" fontId="0" fillId="34" borderId="24" xfId="52" applyNumberFormat="1" applyFont="1" applyFill="1" applyBorder="1" applyAlignment="1" applyProtection="1">
      <alignment horizontal="left" vertical="center" wrapText="1"/>
      <protection locked="0"/>
    </xf>
    <xf numFmtId="0" fontId="0" fillId="0" borderId="50" xfId="0" applyNumberFormat="1" applyFont="1" applyBorder="1" applyAlignment="1" applyProtection="1">
      <alignment horizontal="left" vertical="center" wrapText="1"/>
      <protection locked="0"/>
    </xf>
    <xf numFmtId="0" fontId="0" fillId="33" borderId="51" xfId="0" applyNumberFormat="1" applyFont="1" applyFill="1" applyBorder="1" applyAlignment="1" applyProtection="1">
      <alignment horizontal="center" wrapText="1"/>
      <protection hidden="1"/>
    </xf>
    <xf numFmtId="0" fontId="0" fillId="38" borderId="11" xfId="0" applyNumberFormat="1" applyFont="1" applyFill="1" applyBorder="1" applyAlignment="1" applyProtection="1">
      <alignment horizontal="left" vertical="center" wrapText="1"/>
      <protection hidden="1"/>
    </xf>
    <xf numFmtId="0" fontId="0" fillId="34" borderId="104" xfId="52" applyNumberFormat="1" applyFont="1" applyFill="1" applyBorder="1" applyAlignment="1" applyProtection="1">
      <alignment horizontal="left" vertical="center" wrapText="1"/>
      <protection locked="0"/>
    </xf>
    <xf numFmtId="0" fontId="0" fillId="34" borderId="65" xfId="52" applyNumberFormat="1" applyFont="1" applyFill="1" applyBorder="1" applyAlignment="1" applyProtection="1">
      <alignment horizontal="left" vertical="center" wrapText="1"/>
      <protection locked="0"/>
    </xf>
    <xf numFmtId="0" fontId="0" fillId="34" borderId="65" xfId="0" applyNumberFormat="1" applyFont="1" applyFill="1" applyBorder="1" applyAlignment="1" applyProtection="1">
      <alignment horizontal="left" vertical="center" wrapText="1"/>
      <protection locked="0"/>
    </xf>
    <xf numFmtId="0" fontId="0" fillId="35" borderId="51" xfId="0" applyNumberFormat="1" applyFont="1" applyFill="1" applyBorder="1" applyAlignment="1" applyProtection="1">
      <alignment horizontal="center" vertical="center" wrapText="1"/>
      <protection hidden="1"/>
    </xf>
    <xf numFmtId="0" fontId="0" fillId="0" borderId="38" xfId="0" applyNumberFormat="1" applyFont="1" applyFill="1" applyBorder="1" applyAlignment="1" applyProtection="1">
      <alignment horizontal="left" vertical="center" wrapText="1"/>
      <protection locked="0"/>
    </xf>
    <xf numFmtId="0" fontId="0" fillId="0" borderId="54" xfId="0" applyNumberFormat="1" applyFont="1" applyFill="1" applyBorder="1" applyAlignment="1" applyProtection="1">
      <alignment horizontal="left" vertical="center" wrapText="1"/>
      <protection locked="0"/>
    </xf>
    <xf numFmtId="0" fontId="0" fillId="0" borderId="16" xfId="0" applyNumberFormat="1" applyFont="1" applyFill="1" applyBorder="1" applyAlignment="1" applyProtection="1">
      <alignment horizontal="left" vertical="center" wrapText="1"/>
      <protection locked="0"/>
    </xf>
    <xf numFmtId="0" fontId="0" fillId="0" borderId="35" xfId="0" applyNumberFormat="1" applyFont="1" applyFill="1" applyBorder="1" applyAlignment="1" applyProtection="1">
      <alignment horizontal="left" vertical="center" wrapText="1"/>
      <protection locked="0"/>
    </xf>
    <xf numFmtId="0" fontId="0" fillId="41" borderId="50" xfId="0" applyFont="1" applyFill="1" applyBorder="1" applyAlignment="1" applyProtection="1">
      <alignment horizontal="center"/>
      <protection hidden="1"/>
    </xf>
    <xf numFmtId="0" fontId="3" fillId="36" borderId="77" xfId="52" applyFont="1" applyFill="1" applyBorder="1" applyAlignment="1" applyProtection="1">
      <alignment horizontal="center" vertical="center" wrapText="1"/>
      <protection hidden="1"/>
    </xf>
    <xf numFmtId="0" fontId="3" fillId="36" borderId="92" xfId="52" applyFont="1" applyFill="1" applyBorder="1" applyAlignment="1" applyProtection="1">
      <alignment horizontal="center" vertical="center"/>
      <protection hidden="1"/>
    </xf>
    <xf numFmtId="0" fontId="12" fillId="36" borderId="71" xfId="52" applyFont="1" applyFill="1" applyBorder="1" applyAlignment="1" applyProtection="1">
      <alignment horizontal="center" vertical="center" wrapText="1"/>
      <protection hidden="1"/>
    </xf>
    <xf numFmtId="0" fontId="12" fillId="36" borderId="69" xfId="52" applyFont="1" applyFill="1" applyBorder="1" applyAlignment="1" applyProtection="1">
      <alignment horizontal="center" vertical="center" wrapText="1"/>
      <protection hidden="1"/>
    </xf>
    <xf numFmtId="0" fontId="12" fillId="36" borderId="70" xfId="52" applyFont="1" applyFill="1" applyBorder="1" applyAlignment="1" applyProtection="1">
      <alignment horizontal="center" vertical="center" wrapText="1"/>
      <protection hidden="1"/>
    </xf>
    <xf numFmtId="0" fontId="0" fillId="37" borderId="51" xfId="52" applyFont="1" applyFill="1" applyBorder="1" applyAlignment="1" applyProtection="1">
      <alignment horizontal="left" vertical="center" wrapText="1"/>
      <protection hidden="1"/>
    </xf>
    <xf numFmtId="0" fontId="0" fillId="37" borderId="76" xfId="52" applyFont="1" applyFill="1" applyBorder="1" applyAlignment="1" applyProtection="1">
      <alignment horizontal="left" vertical="center" wrapText="1"/>
      <protection hidden="1"/>
    </xf>
    <xf numFmtId="0" fontId="0" fillId="34" borderId="21" xfId="52" applyNumberFormat="1" applyFont="1" applyFill="1" applyBorder="1" applyAlignment="1" applyProtection="1">
      <alignment horizontal="left" vertical="center" wrapText="1"/>
      <protection locked="0"/>
    </xf>
    <xf numFmtId="0" fontId="0" fillId="38" borderId="15" xfId="0" applyNumberFormat="1" applyFont="1" applyFill="1" applyBorder="1" applyAlignment="1" applyProtection="1">
      <alignment horizontal="left" vertical="center" wrapText="1"/>
      <protection hidden="1"/>
    </xf>
    <xf numFmtId="0" fontId="0" fillId="38" borderId="73" xfId="0" applyNumberFormat="1" applyFont="1" applyFill="1" applyBorder="1" applyAlignment="1" applyProtection="1">
      <alignment horizontal="left" vertical="center" wrapText="1"/>
      <protection hidden="1"/>
    </xf>
    <xf numFmtId="0" fontId="0" fillId="38" borderId="20" xfId="0" applyNumberFormat="1" applyFont="1" applyFill="1" applyBorder="1" applyAlignment="1" applyProtection="1">
      <alignment horizontal="left" vertical="center" wrapText="1"/>
      <protection hidden="1"/>
    </xf>
    <xf numFmtId="0" fontId="0" fillId="34" borderId="57" xfId="52" applyNumberFormat="1" applyFont="1" applyFill="1" applyBorder="1" applyAlignment="1" applyProtection="1">
      <alignment horizontal="left" vertical="center" wrapText="1"/>
      <protection locked="0"/>
    </xf>
    <xf numFmtId="0" fontId="0" fillId="0" borderId="99" xfId="0" applyNumberFormat="1" applyFont="1" applyBorder="1" applyAlignment="1" applyProtection="1">
      <alignment horizontal="left" vertical="center" wrapText="1"/>
      <protection locked="0"/>
    </xf>
    <xf numFmtId="0" fontId="0" fillId="0" borderId="100" xfId="0" applyNumberFormat="1" applyFont="1" applyBorder="1" applyAlignment="1" applyProtection="1">
      <alignment horizontal="left" vertical="center" wrapText="1"/>
      <protection locked="0"/>
    </xf>
    <xf numFmtId="0" fontId="12" fillId="36" borderId="71" xfId="52" applyNumberFormat="1" applyFont="1" applyFill="1" applyBorder="1" applyAlignment="1" applyProtection="1">
      <alignment horizontal="center" vertical="center" wrapText="1"/>
      <protection hidden="1"/>
    </xf>
    <xf numFmtId="0" fontId="12" fillId="36" borderId="69" xfId="52" applyNumberFormat="1" applyFont="1" applyFill="1" applyBorder="1" applyAlignment="1" applyProtection="1">
      <alignment horizontal="center" vertical="center" wrapText="1"/>
      <protection hidden="1"/>
    </xf>
    <xf numFmtId="0" fontId="12" fillId="36" borderId="70" xfId="52" applyNumberFormat="1" applyFont="1" applyFill="1" applyBorder="1" applyAlignment="1" applyProtection="1">
      <alignment horizontal="center" vertical="center" wrapText="1"/>
      <protection hidden="1"/>
    </xf>
    <xf numFmtId="0" fontId="30" fillId="33" borderId="15" xfId="0" applyFont="1" applyFill="1" applyBorder="1" applyAlignment="1" applyProtection="1">
      <alignment horizontal="center" vertical="center" wrapText="1"/>
      <protection hidden="1"/>
    </xf>
    <xf numFmtId="0" fontId="30" fillId="33" borderId="73" xfId="0" applyFont="1" applyFill="1" applyBorder="1" applyAlignment="1" applyProtection="1">
      <alignment horizontal="center" vertical="center" wrapText="1"/>
      <protection hidden="1"/>
    </xf>
    <xf numFmtId="164" fontId="0" fillId="38" borderId="77" xfId="0" applyNumberFormat="1" applyFont="1" applyFill="1" applyBorder="1" applyAlignment="1" applyProtection="1">
      <alignment horizontal="left" vertical="center" wrapText="1"/>
      <protection hidden="1"/>
    </xf>
    <xf numFmtId="164" fontId="0" fillId="38" borderId="33" xfId="0" applyNumberFormat="1" applyFont="1" applyFill="1" applyBorder="1" applyAlignment="1" applyProtection="1">
      <alignment horizontal="left" vertical="center" wrapText="1"/>
      <protection hidden="1"/>
    </xf>
    <xf numFmtId="164" fontId="0" fillId="38" borderId="48" xfId="0" applyNumberFormat="1" applyFont="1" applyFill="1" applyBorder="1" applyAlignment="1" applyProtection="1">
      <alignment horizontal="left" vertical="center" wrapText="1"/>
      <protection hidden="1"/>
    </xf>
    <xf numFmtId="0" fontId="0" fillId="38" borderId="92" xfId="0" applyFont="1" applyFill="1" applyBorder="1" applyAlignment="1" applyProtection="1">
      <alignment horizontal="left" vertical="center" wrapText="1"/>
      <protection hidden="1"/>
    </xf>
    <xf numFmtId="0" fontId="0" fillId="38" borderId="34" xfId="0" applyFont="1" applyFill="1" applyBorder="1" applyAlignment="1" applyProtection="1">
      <alignment horizontal="left" vertical="center" wrapText="1"/>
      <protection hidden="1"/>
    </xf>
    <xf numFmtId="0" fontId="0" fillId="38" borderId="25" xfId="0" applyFont="1" applyFill="1" applyBorder="1" applyAlignment="1" applyProtection="1">
      <alignment horizontal="left" vertical="center" wrapText="1"/>
      <protection hidden="1"/>
    </xf>
    <xf numFmtId="0" fontId="3" fillId="38" borderId="104" xfId="0" applyFont="1" applyFill="1" applyBorder="1" applyAlignment="1" applyProtection="1">
      <alignment horizontal="center" vertical="center" wrapText="1"/>
      <protection hidden="1"/>
    </xf>
    <xf numFmtId="0" fontId="3" fillId="38" borderId="78" xfId="0" applyFont="1" applyFill="1" applyBorder="1" applyAlignment="1" applyProtection="1">
      <alignment horizontal="center" vertical="center" wrapText="1"/>
      <protection hidden="1"/>
    </xf>
    <xf numFmtId="0" fontId="3" fillId="38" borderId="92" xfId="0" applyFont="1" applyFill="1" applyBorder="1" applyAlignment="1" applyProtection="1">
      <alignment horizontal="center" vertical="center" wrapText="1"/>
      <protection hidden="1"/>
    </xf>
    <xf numFmtId="0" fontId="3" fillId="38" borderId="25" xfId="0" applyFont="1" applyFill="1" applyBorder="1" applyAlignment="1" applyProtection="1">
      <alignment horizontal="center" vertical="center" wrapText="1"/>
      <protection hidden="1"/>
    </xf>
    <xf numFmtId="0" fontId="3" fillId="38" borderId="77" xfId="0" applyFont="1" applyFill="1" applyBorder="1" applyAlignment="1" applyProtection="1">
      <alignment horizontal="center" vertical="center" wrapText="1"/>
      <protection hidden="1"/>
    </xf>
    <xf numFmtId="0" fontId="3" fillId="38" borderId="48" xfId="0" applyFont="1" applyFill="1" applyBorder="1" applyAlignment="1" applyProtection="1">
      <alignment horizontal="center" vertical="center" wrapText="1"/>
      <protection hidden="1"/>
    </xf>
    <xf numFmtId="0" fontId="3" fillId="38" borderId="46" xfId="0" applyFont="1" applyFill="1" applyBorder="1" applyAlignment="1" applyProtection="1">
      <alignment horizontal="center" vertical="center" wrapText="1"/>
      <protection hidden="1"/>
    </xf>
    <xf numFmtId="0" fontId="3" fillId="38" borderId="97" xfId="0" applyFont="1" applyFill="1" applyBorder="1" applyAlignment="1" applyProtection="1">
      <alignment horizontal="center" vertical="center" wrapText="1"/>
      <protection hidden="1"/>
    </xf>
    <xf numFmtId="0" fontId="30" fillId="33" borderId="17" xfId="0" applyFont="1" applyFill="1" applyBorder="1" applyAlignment="1" applyProtection="1">
      <alignment horizontal="center" vertical="center" wrapText="1"/>
      <protection hidden="1"/>
    </xf>
    <xf numFmtId="0" fontId="30" fillId="33" borderId="0" xfId="0" applyFont="1" applyFill="1" applyBorder="1" applyAlignment="1" applyProtection="1">
      <alignment horizontal="center" vertical="center" wrapText="1"/>
      <protection hidden="1"/>
    </xf>
    <xf numFmtId="0" fontId="5" fillId="33" borderId="11" xfId="0" applyFont="1" applyFill="1" applyBorder="1" applyAlignment="1" applyProtection="1">
      <alignment wrapText="1"/>
      <protection hidden="1"/>
    </xf>
    <xf numFmtId="0" fontId="5" fillId="0" borderId="11" xfId="0" applyFont="1" applyBorder="1" applyAlignment="1" applyProtection="1">
      <alignment wrapText="1"/>
      <protection hidden="1"/>
    </xf>
    <xf numFmtId="0" fontId="20" fillId="38" borderId="12" xfId="0" applyFont="1" applyFill="1" applyBorder="1" applyAlignment="1" applyProtection="1">
      <alignment horizontal="left" vertical="center"/>
      <protection hidden="1"/>
    </xf>
    <xf numFmtId="0" fontId="20" fillId="38" borderId="14" xfId="0" applyFont="1" applyFill="1" applyBorder="1" applyAlignment="1" applyProtection="1">
      <alignment horizontal="left" vertical="center"/>
      <protection hidden="1"/>
    </xf>
    <xf numFmtId="0" fontId="20" fillId="38" borderId="27" xfId="0" applyFont="1" applyFill="1" applyBorder="1" applyAlignment="1" applyProtection="1">
      <alignment horizontal="left" vertical="center"/>
      <protection hidden="1"/>
    </xf>
    <xf numFmtId="0" fontId="20" fillId="38" borderId="58" xfId="0" applyFont="1" applyFill="1" applyBorder="1" applyAlignment="1" applyProtection="1">
      <alignment horizontal="center" vertical="center" textRotation="90" wrapText="1"/>
      <protection hidden="1"/>
    </xf>
    <xf numFmtId="0" fontId="20" fillId="38" borderId="75" xfId="0" applyFont="1" applyFill="1" applyBorder="1" applyAlignment="1" applyProtection="1">
      <alignment horizontal="center" vertical="center" textRotation="90" wrapText="1"/>
      <protection hidden="1"/>
    </xf>
    <xf numFmtId="0" fontId="20" fillId="38" borderId="12" xfId="0" applyFont="1" applyFill="1" applyBorder="1" applyAlignment="1" applyProtection="1">
      <alignment vertical="center" wrapText="1"/>
      <protection hidden="1"/>
    </xf>
    <xf numFmtId="0" fontId="20" fillId="38" borderId="14" xfId="0" applyFont="1" applyFill="1" applyBorder="1" applyAlignment="1" applyProtection="1">
      <alignment vertical="center" wrapText="1"/>
      <protection hidden="1"/>
    </xf>
    <xf numFmtId="0" fontId="21" fillId="38" borderId="97" xfId="0" applyFont="1" applyFill="1" applyBorder="1" applyAlignment="1" applyProtection="1">
      <alignment vertical="center" wrapText="1"/>
      <protection hidden="1"/>
    </xf>
    <xf numFmtId="0" fontId="21" fillId="38" borderId="67" xfId="0" applyFont="1" applyFill="1" applyBorder="1" applyAlignment="1" applyProtection="1">
      <alignment vertical="center" wrapText="1"/>
      <protection hidden="1"/>
    </xf>
    <xf numFmtId="0" fontId="21" fillId="38" borderId="52" xfId="0" applyFont="1" applyFill="1" applyBorder="1" applyAlignment="1" applyProtection="1">
      <alignment vertical="center" wrapText="1"/>
      <protection hidden="1"/>
    </xf>
    <xf numFmtId="0" fontId="21" fillId="38" borderId="94" xfId="0" applyFont="1" applyFill="1" applyBorder="1" applyAlignment="1" applyProtection="1">
      <alignment vertical="center" wrapText="1"/>
      <protection hidden="1"/>
    </xf>
    <xf numFmtId="0" fontId="23" fillId="36" borderId="53" xfId="52" applyFont="1" applyFill="1" applyBorder="1" applyAlignment="1" applyProtection="1">
      <alignment horizontal="center" vertical="center" wrapText="1"/>
      <protection hidden="1"/>
    </xf>
    <xf numFmtId="0" fontId="24" fillId="36" borderId="51" xfId="0" applyFont="1" applyFill="1" applyBorder="1" applyAlignment="1" applyProtection="1">
      <alignment wrapText="1"/>
      <protection hidden="1"/>
    </xf>
    <xf numFmtId="0" fontId="24" fillId="36" borderId="76" xfId="0" applyFont="1" applyFill="1" applyBorder="1" applyAlignment="1" applyProtection="1">
      <alignment wrapText="1"/>
      <protection hidden="1"/>
    </xf>
    <xf numFmtId="0" fontId="3" fillId="35" borderId="0" xfId="0" applyFont="1" applyFill="1" applyAlignment="1" applyProtection="1">
      <alignment horizontal="left" wrapText="1"/>
      <protection hidden="1"/>
    </xf>
    <xf numFmtId="0" fontId="3" fillId="38" borderId="53" xfId="0" applyNumberFormat="1" applyFont="1" applyFill="1" applyBorder="1" applyAlignment="1" applyProtection="1">
      <alignment horizontal="left" vertical="center" wrapText="1"/>
      <protection hidden="1"/>
    </xf>
    <xf numFmtId="0" fontId="3" fillId="38" borderId="51" xfId="0" applyNumberFormat="1" applyFont="1" applyFill="1" applyBorder="1" applyAlignment="1" applyProtection="1">
      <alignment horizontal="left" vertical="center" wrapText="1"/>
      <protection hidden="1"/>
    </xf>
    <xf numFmtId="0" fontId="3" fillId="38" borderId="76" xfId="0" applyNumberFormat="1" applyFont="1" applyFill="1" applyBorder="1" applyAlignment="1" applyProtection="1">
      <alignment horizontal="left" vertical="center" wrapText="1"/>
      <protection hidden="1"/>
    </xf>
    <xf numFmtId="0" fontId="3" fillId="38" borderId="67" xfId="0" applyFont="1" applyFill="1" applyBorder="1" applyAlignment="1" applyProtection="1">
      <alignment horizontal="left" vertical="center" wrapText="1"/>
      <protection hidden="1"/>
    </xf>
    <xf numFmtId="0" fontId="0" fillId="38" borderId="52" xfId="0" applyFont="1" applyFill="1" applyBorder="1" applyAlignment="1" applyProtection="1">
      <alignment vertical="center"/>
      <protection hidden="1"/>
    </xf>
    <xf numFmtId="0" fontId="0" fillId="38" borderId="86" xfId="0" applyFont="1" applyFill="1" applyBorder="1" applyAlignment="1" applyProtection="1">
      <alignment vertical="center"/>
      <protection hidden="1"/>
    </xf>
    <xf numFmtId="0" fontId="3" fillId="38" borderId="18" xfId="0" applyFont="1" applyFill="1" applyBorder="1" applyAlignment="1" applyProtection="1">
      <alignment horizontal="left" vertical="center" wrapText="1"/>
      <protection hidden="1"/>
    </xf>
    <xf numFmtId="0" fontId="3" fillId="38" borderId="19" xfId="0" applyFont="1" applyFill="1" applyBorder="1" applyAlignment="1" applyProtection="1">
      <alignment vertical="center"/>
      <protection hidden="1"/>
    </xf>
    <xf numFmtId="0" fontId="3" fillId="38" borderId="23" xfId="0" applyFont="1" applyFill="1" applyBorder="1" applyAlignment="1" applyProtection="1">
      <alignment vertical="center"/>
      <protection hidden="1"/>
    </xf>
    <xf numFmtId="164" fontId="3" fillId="38" borderId="53" xfId="0" applyNumberFormat="1" applyFont="1" applyFill="1" applyBorder="1" applyAlignment="1" applyProtection="1">
      <alignment horizontal="center" vertical="center"/>
      <protection hidden="1"/>
    </xf>
    <xf numFmtId="164" fontId="3" fillId="38" borderId="51" xfId="0" applyNumberFormat="1" applyFont="1" applyFill="1" applyBorder="1" applyAlignment="1" applyProtection="1">
      <alignment horizontal="center" vertical="center"/>
      <protection hidden="1"/>
    </xf>
    <xf numFmtId="164" fontId="3" fillId="38" borderId="76" xfId="0" applyNumberFormat="1" applyFont="1" applyFill="1" applyBorder="1" applyAlignment="1" applyProtection="1">
      <alignment horizontal="center" vertical="center"/>
      <protection hidden="1"/>
    </xf>
    <xf numFmtId="164" fontId="3" fillId="38" borderId="53" xfId="0" applyNumberFormat="1" applyFont="1" applyFill="1" applyBorder="1" applyAlignment="1" applyProtection="1">
      <alignment horizontal="center"/>
      <protection hidden="1"/>
    </xf>
    <xf numFmtId="164" fontId="3" fillId="38" borderId="51" xfId="0" applyNumberFormat="1" applyFont="1" applyFill="1" applyBorder="1" applyAlignment="1" applyProtection="1">
      <alignment horizontal="center"/>
      <protection hidden="1"/>
    </xf>
    <xf numFmtId="164" fontId="3" fillId="38" borderId="76" xfId="0" applyNumberFormat="1" applyFont="1" applyFill="1" applyBorder="1" applyAlignment="1" applyProtection="1">
      <alignment horizontal="center"/>
      <protection hidden="1"/>
    </xf>
    <xf numFmtId="164" fontId="0" fillId="38" borderId="67" xfId="0" applyNumberFormat="1" applyFont="1" applyFill="1" applyBorder="1" applyAlignment="1" applyProtection="1">
      <alignment horizontal="center" vertical="center"/>
      <protection hidden="1"/>
    </xf>
    <xf numFmtId="164" fontId="0" fillId="38" borderId="52" xfId="0" applyNumberFormat="1" applyFont="1" applyFill="1" applyBorder="1" applyAlignment="1" applyProtection="1">
      <alignment horizontal="center" vertical="center"/>
      <protection hidden="1"/>
    </xf>
    <xf numFmtId="164" fontId="0" fillId="38" borderId="86" xfId="0" applyNumberFormat="1" applyFont="1" applyFill="1" applyBorder="1" applyAlignment="1" applyProtection="1">
      <alignment horizontal="center" vertical="center"/>
      <protection hidden="1"/>
    </xf>
    <xf numFmtId="0" fontId="23" fillId="36" borderId="53" xfId="0" applyFont="1" applyFill="1" applyBorder="1" applyAlignment="1" applyProtection="1">
      <alignment horizontal="center" wrapText="1"/>
      <protection hidden="1"/>
    </xf>
    <xf numFmtId="0" fontId="23" fillId="36" borderId="51" xfId="0" applyFont="1" applyFill="1" applyBorder="1" applyAlignment="1" applyProtection="1">
      <alignment horizontal="center" wrapText="1"/>
      <protection hidden="1"/>
    </xf>
    <xf numFmtId="0" fontId="23" fillId="36" borderId="76" xfId="0" applyFont="1" applyFill="1" applyBorder="1" applyAlignment="1" applyProtection="1">
      <alignment horizontal="center" wrapText="1"/>
      <protection hidden="1"/>
    </xf>
    <xf numFmtId="0" fontId="0" fillId="38" borderId="58" xfId="0" applyFont="1" applyFill="1" applyBorder="1" applyAlignment="1" applyProtection="1">
      <alignment horizontal="center" vertical="center" textRotation="90"/>
      <protection hidden="1"/>
    </xf>
    <xf numFmtId="0" fontId="0" fillId="38" borderId="75" xfId="0" applyFont="1" applyFill="1" applyBorder="1" applyAlignment="1" applyProtection="1">
      <alignment horizontal="center" vertical="center" textRotation="90"/>
      <protection hidden="1"/>
    </xf>
    <xf numFmtId="0" fontId="3" fillId="38" borderId="58" xfId="0" applyFont="1" applyFill="1" applyBorder="1" applyAlignment="1" applyProtection="1">
      <alignment horizontal="center" vertical="center"/>
      <protection hidden="1"/>
    </xf>
    <xf numFmtId="0" fontId="3" fillId="38" borderId="74" xfId="0" applyFont="1" applyFill="1" applyBorder="1" applyAlignment="1" applyProtection="1">
      <alignment horizontal="center" vertical="center"/>
      <protection hidden="1"/>
    </xf>
    <xf numFmtId="0" fontId="3" fillId="38" borderId="75" xfId="0" applyFont="1" applyFill="1" applyBorder="1" applyAlignment="1" applyProtection="1">
      <alignment horizontal="center" vertical="center"/>
      <protection hidden="1"/>
    </xf>
    <xf numFmtId="0" fontId="3" fillId="38" borderId="57" xfId="0" applyFont="1" applyFill="1" applyBorder="1" applyAlignment="1" applyProtection="1">
      <alignment horizontal="center"/>
      <protection hidden="1"/>
    </xf>
    <xf numFmtId="0" fontId="3" fillId="38" borderId="99" xfId="0" applyFont="1" applyFill="1" applyBorder="1" applyAlignment="1" applyProtection="1">
      <alignment horizontal="center"/>
      <protection hidden="1"/>
    </xf>
    <xf numFmtId="0" fontId="3" fillId="38" borderId="100" xfId="0" applyFont="1" applyFill="1" applyBorder="1" applyAlignment="1" applyProtection="1">
      <alignment horizontal="center"/>
      <protection hidden="1"/>
    </xf>
    <xf numFmtId="164" fontId="3" fillId="38" borderId="12" xfId="0" applyNumberFormat="1" applyFont="1" applyFill="1" applyBorder="1" applyAlignment="1" applyProtection="1">
      <alignment/>
      <protection hidden="1"/>
    </xf>
    <xf numFmtId="0" fontId="3" fillId="38" borderId="14" xfId="0" applyFont="1" applyFill="1" applyBorder="1" applyAlignment="1" applyProtection="1">
      <alignment/>
      <protection hidden="1"/>
    </xf>
    <xf numFmtId="164" fontId="3" fillId="38" borderId="67" xfId="0" applyNumberFormat="1" applyFont="1" applyFill="1" applyBorder="1" applyAlignment="1" applyProtection="1">
      <alignment/>
      <protection hidden="1"/>
    </xf>
    <xf numFmtId="0" fontId="3" fillId="38" borderId="52" xfId="0" applyFont="1" applyFill="1" applyBorder="1" applyAlignment="1" applyProtection="1">
      <alignment/>
      <protection hidden="1"/>
    </xf>
    <xf numFmtId="0" fontId="3" fillId="38" borderId="27" xfId="0" applyFont="1" applyFill="1" applyBorder="1" applyAlignment="1" applyProtection="1">
      <alignment/>
      <protection hidden="1"/>
    </xf>
    <xf numFmtId="0" fontId="3" fillId="38" borderId="86" xfId="0" applyFont="1" applyFill="1" applyBorder="1" applyAlignment="1" applyProtection="1">
      <alignment/>
      <protection hidden="1"/>
    </xf>
    <xf numFmtId="164" fontId="0" fillId="38" borderId="18" xfId="0" applyNumberFormat="1" applyFont="1" applyFill="1" applyBorder="1" applyAlignment="1" applyProtection="1">
      <alignment horizontal="center" vertical="center"/>
      <protection hidden="1"/>
    </xf>
    <xf numFmtId="10" fontId="0" fillId="38" borderId="19" xfId="0" applyNumberFormat="1" applyFont="1" applyFill="1" applyBorder="1" applyAlignment="1" applyProtection="1">
      <alignment horizontal="center" vertical="center"/>
      <protection hidden="1"/>
    </xf>
    <xf numFmtId="10" fontId="0" fillId="38" borderId="23" xfId="0" applyNumberFormat="1" applyFont="1" applyFill="1" applyBorder="1" applyAlignment="1" applyProtection="1">
      <alignment horizontal="center" vertical="center"/>
      <protection hidden="1"/>
    </xf>
    <xf numFmtId="10" fontId="0" fillId="38" borderId="20" xfId="0" applyNumberFormat="1" applyFont="1" applyFill="1" applyBorder="1" applyAlignment="1" applyProtection="1">
      <alignment horizontal="center" vertical="center"/>
      <protection hidden="1"/>
    </xf>
    <xf numFmtId="10" fontId="0" fillId="38" borderId="40" xfId="0" applyNumberFormat="1" applyFont="1" applyFill="1" applyBorder="1" applyAlignment="1" applyProtection="1">
      <alignment horizontal="center" vertical="center"/>
      <protection hidden="1"/>
    </xf>
    <xf numFmtId="10" fontId="0" fillId="38" borderId="22" xfId="0" applyNumberFormat="1" applyFont="1" applyFill="1" applyBorder="1" applyAlignment="1" applyProtection="1">
      <alignment horizontal="center" vertical="center"/>
      <protection hidden="1"/>
    </xf>
    <xf numFmtId="0" fontId="0" fillId="35" borderId="99" xfId="0" applyFont="1" applyFill="1" applyBorder="1" applyAlignment="1" applyProtection="1">
      <alignment horizontal="center" vertical="center"/>
      <protection hidden="1"/>
    </xf>
    <xf numFmtId="0" fontId="0" fillId="35" borderId="51" xfId="0" applyFont="1" applyFill="1" applyBorder="1" applyAlignment="1" applyProtection="1">
      <alignment horizontal="center" vertical="center"/>
      <protection hidden="1"/>
    </xf>
    <xf numFmtId="0" fontId="0" fillId="35" borderId="76" xfId="0" applyFont="1" applyFill="1" applyBorder="1" applyAlignment="1" applyProtection="1">
      <alignment horizontal="center" vertical="center"/>
      <protection hidden="1"/>
    </xf>
    <xf numFmtId="0" fontId="3" fillId="38" borderId="53" xfId="0" applyFont="1" applyFill="1" applyBorder="1" applyAlignment="1" applyProtection="1">
      <alignment horizontal="center"/>
      <protection hidden="1"/>
    </xf>
    <xf numFmtId="0" fontId="3" fillId="38" borderId="51" xfId="0" applyFont="1" applyFill="1" applyBorder="1" applyAlignment="1" applyProtection="1">
      <alignment horizontal="center"/>
      <protection hidden="1"/>
    </xf>
    <xf numFmtId="0" fontId="3" fillId="38" borderId="76" xfId="0" applyFont="1" applyFill="1" applyBorder="1" applyAlignment="1" applyProtection="1">
      <alignment horizontal="center"/>
      <protection hidden="1"/>
    </xf>
    <xf numFmtId="0" fontId="3" fillId="38" borderId="15" xfId="0" applyFont="1" applyFill="1" applyBorder="1" applyAlignment="1" applyProtection="1">
      <alignment horizontal="right"/>
      <protection hidden="1"/>
    </xf>
    <xf numFmtId="0" fontId="3" fillId="38" borderId="17" xfId="0" applyFont="1" applyFill="1" applyBorder="1" applyAlignment="1" applyProtection="1">
      <alignment horizontal="right"/>
      <protection hidden="1"/>
    </xf>
    <xf numFmtId="0" fontId="3" fillId="38" borderId="18" xfId="0" applyFont="1" applyFill="1" applyBorder="1" applyAlignment="1" applyProtection="1">
      <alignment horizontal="left" vertical="center"/>
      <protection hidden="1"/>
    </xf>
    <xf numFmtId="0" fontId="0" fillId="38" borderId="19" xfId="0" applyFont="1" applyFill="1" applyBorder="1" applyAlignment="1" applyProtection="1">
      <alignment vertical="center"/>
      <protection hidden="1"/>
    </xf>
    <xf numFmtId="0" fontId="0" fillId="38" borderId="23" xfId="0" applyFont="1" applyFill="1" applyBorder="1" applyAlignment="1" applyProtection="1">
      <alignment vertical="center"/>
      <protection hidden="1"/>
    </xf>
    <xf numFmtId="0" fontId="3" fillId="38" borderId="53" xfId="0" applyNumberFormat="1" applyFont="1" applyFill="1" applyBorder="1" applyAlignment="1" applyProtection="1">
      <alignment horizontal="left" wrapText="1"/>
      <protection hidden="1"/>
    </xf>
    <xf numFmtId="0" fontId="3" fillId="38" borderId="51" xfId="0" applyNumberFormat="1" applyFont="1" applyFill="1" applyBorder="1" applyAlignment="1" applyProtection="1">
      <alignment horizontal="left" wrapText="1"/>
      <protection hidden="1"/>
    </xf>
    <xf numFmtId="0" fontId="3" fillId="38" borderId="76" xfId="0" applyNumberFormat="1" applyFont="1" applyFill="1" applyBorder="1" applyAlignment="1" applyProtection="1">
      <alignment horizontal="left" wrapText="1"/>
      <protection hidden="1"/>
    </xf>
    <xf numFmtId="0" fontId="3" fillId="38" borderId="12" xfId="0" applyFont="1" applyFill="1" applyBorder="1" applyAlignment="1" applyProtection="1">
      <alignment horizontal="right"/>
      <protection hidden="1"/>
    </xf>
    <xf numFmtId="0" fontId="3" fillId="38" borderId="14" xfId="0" applyFont="1" applyFill="1" applyBorder="1" applyAlignment="1" applyProtection="1">
      <alignment horizontal="right"/>
      <protection hidden="1"/>
    </xf>
    <xf numFmtId="164" fontId="0" fillId="38" borderId="53" xfId="0" applyNumberFormat="1" applyFont="1" applyFill="1" applyBorder="1" applyAlignment="1" applyProtection="1">
      <alignment horizontal="center" vertical="center"/>
      <protection hidden="1"/>
    </xf>
    <xf numFmtId="164" fontId="0" fillId="38" borderId="51" xfId="0" applyNumberFormat="1" applyFont="1" applyFill="1" applyBorder="1" applyAlignment="1" applyProtection="1">
      <alignment horizontal="center" vertical="center"/>
      <protection hidden="1"/>
    </xf>
    <xf numFmtId="164" fontId="0" fillId="38" borderId="76" xfId="0" applyNumberFormat="1" applyFont="1" applyFill="1" applyBorder="1" applyAlignment="1" applyProtection="1">
      <alignment horizontal="center" vertical="center"/>
      <protection hidden="1"/>
    </xf>
    <xf numFmtId="0" fontId="3" fillId="38" borderId="12" xfId="0" applyFont="1" applyFill="1" applyBorder="1" applyAlignment="1" applyProtection="1">
      <alignment horizontal="left" vertical="center"/>
      <protection hidden="1"/>
    </xf>
    <xf numFmtId="0" fontId="0" fillId="38" borderId="14" xfId="0" applyFont="1" applyFill="1" applyBorder="1" applyAlignment="1" applyProtection="1">
      <alignment vertical="center"/>
      <protection hidden="1"/>
    </xf>
    <xf numFmtId="0" fontId="0" fillId="38" borderId="27" xfId="0" applyFont="1" applyFill="1" applyBorder="1" applyAlignment="1" applyProtection="1">
      <alignment vertical="center"/>
      <protection hidden="1"/>
    </xf>
    <xf numFmtId="164" fontId="0" fillId="38" borderId="19" xfId="0" applyNumberFormat="1" applyFont="1" applyFill="1" applyBorder="1" applyAlignment="1" applyProtection="1">
      <alignment horizontal="center" vertical="center"/>
      <protection hidden="1"/>
    </xf>
    <xf numFmtId="164" fontId="0" fillId="38" borderId="23" xfId="0" applyNumberFormat="1" applyFont="1" applyFill="1" applyBorder="1" applyAlignment="1" applyProtection="1">
      <alignment horizontal="center" vertical="center"/>
      <protection hidden="1"/>
    </xf>
    <xf numFmtId="0" fontId="0" fillId="38" borderId="19" xfId="0" applyFont="1" applyFill="1" applyBorder="1" applyAlignment="1" applyProtection="1">
      <alignment horizontal="right" vertical="center"/>
      <protection hidden="1"/>
    </xf>
    <xf numFmtId="0" fontId="0" fillId="38" borderId="23" xfId="0" applyFont="1" applyFill="1" applyBorder="1" applyAlignment="1" applyProtection="1">
      <alignment horizontal="right" vertical="center"/>
      <protection hidden="1"/>
    </xf>
    <xf numFmtId="0" fontId="0" fillId="38" borderId="18" xfId="0" applyFont="1" applyFill="1" applyBorder="1" applyAlignment="1" applyProtection="1">
      <alignment horizontal="left" vertical="center" wrapText="1"/>
      <protection hidden="1"/>
    </xf>
    <xf numFmtId="0" fontId="3" fillId="38" borderId="18" xfId="0" applyFont="1" applyFill="1" applyBorder="1" applyAlignment="1" applyProtection="1">
      <alignment vertical="center" wrapText="1"/>
      <protection hidden="1"/>
    </xf>
    <xf numFmtId="0" fontId="8" fillId="35" borderId="99" xfId="0" applyFont="1" applyFill="1" applyBorder="1" applyAlignment="1" applyProtection="1">
      <alignment horizontal="center" vertical="center" wrapText="1"/>
      <protection hidden="1"/>
    </xf>
    <xf numFmtId="0" fontId="0" fillId="34" borderId="7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7" borderId="18" xfId="0" applyFont="1" applyFill="1" applyBorder="1" applyAlignment="1" applyProtection="1">
      <alignment horizontal="right" vertical="center" wrapText="1"/>
      <protection hidden="1"/>
    </xf>
    <xf numFmtId="0" fontId="15" fillId="37" borderId="19" xfId="0" applyFont="1" applyFill="1" applyBorder="1" applyAlignment="1" applyProtection="1">
      <alignment horizontal="right" vertical="center" wrapText="1"/>
      <protection hidden="1"/>
    </xf>
    <xf numFmtId="0" fontId="15" fillId="38" borderId="46" xfId="0" applyFont="1" applyFill="1" applyBorder="1" applyAlignment="1" applyProtection="1">
      <alignment horizontal="left" vertical="center" wrapText="1"/>
      <protection hidden="1"/>
    </xf>
    <xf numFmtId="0" fontId="15" fillId="38" borderId="14" xfId="0" applyFont="1" applyFill="1" applyBorder="1" applyAlignment="1" applyProtection="1">
      <alignment horizontal="left" vertical="center" wrapText="1"/>
      <protection hidden="1"/>
    </xf>
    <xf numFmtId="0" fontId="15" fillId="38" borderId="27" xfId="0" applyFont="1" applyFill="1" applyBorder="1" applyAlignment="1" applyProtection="1">
      <alignment horizontal="left" vertical="center" wrapText="1"/>
      <protection hidden="1"/>
    </xf>
    <xf numFmtId="0" fontId="0" fillId="34" borderId="1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7" borderId="67" xfId="0" applyFont="1" applyFill="1" applyBorder="1" applyAlignment="1" applyProtection="1">
      <alignment horizontal="right" vertical="center" wrapText="1"/>
      <protection hidden="1"/>
    </xf>
    <xf numFmtId="0" fontId="15" fillId="37" borderId="52" xfId="0" applyFont="1" applyFill="1" applyBorder="1" applyAlignment="1" applyProtection="1">
      <alignment horizontal="right" vertical="center" wrapText="1"/>
      <protection hidden="1"/>
    </xf>
    <xf numFmtId="0" fontId="0" fillId="34" borderId="24"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15" fillId="38" borderId="57" xfId="0" applyFont="1" applyFill="1" applyBorder="1" applyAlignment="1" applyProtection="1">
      <alignment horizontal="left" vertical="center" wrapText="1"/>
      <protection hidden="1"/>
    </xf>
    <xf numFmtId="0" fontId="15" fillId="38" borderId="99" xfId="0" applyFont="1" applyFill="1" applyBorder="1" applyAlignment="1" applyProtection="1">
      <alignment horizontal="left" vertical="center" wrapText="1"/>
      <protection hidden="1"/>
    </xf>
    <xf numFmtId="0" fontId="15" fillId="38" borderId="100" xfId="0" applyFont="1" applyFill="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5" fillId="38" borderId="105" xfId="0" applyFont="1" applyFill="1" applyBorder="1" applyAlignment="1" applyProtection="1">
      <alignment vertical="top" wrapText="1"/>
      <protection hidden="1"/>
    </xf>
    <xf numFmtId="0" fontId="15" fillId="38" borderId="99" xfId="0" applyFont="1" applyFill="1" applyBorder="1" applyAlignment="1" applyProtection="1">
      <alignment vertical="top" wrapText="1"/>
      <protection hidden="1"/>
    </xf>
    <xf numFmtId="0" fontId="15" fillId="38" borderId="100" xfId="0" applyFont="1" applyFill="1" applyBorder="1" applyAlignment="1" applyProtection="1">
      <alignment vertical="top" wrapText="1"/>
      <protection hidden="1"/>
    </xf>
    <xf numFmtId="0" fontId="23" fillId="36" borderId="53" xfId="0" applyFont="1" applyFill="1" applyBorder="1" applyAlignment="1" applyProtection="1">
      <alignment horizontal="center" vertical="center" wrapText="1"/>
      <protection hidden="1"/>
    </xf>
    <xf numFmtId="0" fontId="23" fillId="36" borderId="51" xfId="0" applyFont="1" applyFill="1" applyBorder="1" applyAlignment="1" applyProtection="1">
      <alignment horizontal="center" vertical="center" wrapText="1"/>
      <protection hidden="1"/>
    </xf>
    <xf numFmtId="0" fontId="23" fillId="36" borderId="76" xfId="0" applyFont="1" applyFill="1" applyBorder="1" applyAlignment="1" applyProtection="1">
      <alignment horizontal="center" vertical="center" wrapText="1"/>
      <protection hidden="1"/>
    </xf>
    <xf numFmtId="0" fontId="15" fillId="37" borderId="12" xfId="0" applyFont="1" applyFill="1" applyBorder="1" applyAlignment="1" applyProtection="1">
      <alignment horizontal="right" vertical="center" wrapText="1"/>
      <protection hidden="1"/>
    </xf>
    <xf numFmtId="0" fontId="15" fillId="37" borderId="14" xfId="0" applyFont="1" applyFill="1" applyBorder="1" applyAlignment="1" applyProtection="1">
      <alignment horizontal="right" vertical="center" wrapText="1"/>
      <protection hidden="1"/>
    </xf>
    <xf numFmtId="0" fontId="15" fillId="38" borderId="53" xfId="0" applyFont="1" applyFill="1" applyBorder="1" applyAlignment="1" applyProtection="1">
      <alignment horizontal="right" vertical="center" wrapText="1"/>
      <protection hidden="1"/>
    </xf>
    <xf numFmtId="0" fontId="15" fillId="38" borderId="51" xfId="0" applyFont="1" applyFill="1" applyBorder="1" applyAlignment="1" applyProtection="1">
      <alignment horizontal="right" vertical="center" wrapText="1"/>
      <protection hidden="1"/>
    </xf>
    <xf numFmtId="0" fontId="0" fillId="40" borderId="12" xfId="0" applyFont="1" applyFill="1" applyBorder="1" applyAlignment="1" applyProtection="1">
      <alignment horizontal="center" vertical="center" wrapText="1"/>
      <protection hidden="1"/>
    </xf>
    <xf numFmtId="0" fontId="0" fillId="40" borderId="14" xfId="0" applyFont="1" applyFill="1" applyBorder="1" applyAlignment="1" applyProtection="1">
      <alignment horizontal="center" vertical="center" wrapText="1"/>
      <protection hidden="1"/>
    </xf>
    <xf numFmtId="0" fontId="0" fillId="40" borderId="27" xfId="0" applyFont="1" applyFill="1" applyBorder="1" applyAlignment="1" applyProtection="1">
      <alignment horizontal="center" vertical="center" wrapText="1"/>
      <protection hidden="1"/>
    </xf>
    <xf numFmtId="0" fontId="24" fillId="36" borderId="51" xfId="0" applyFont="1" applyFill="1" applyBorder="1" applyAlignment="1" applyProtection="1">
      <alignment horizontal="center" wrapText="1"/>
      <protection hidden="1"/>
    </xf>
    <xf numFmtId="0" fontId="24" fillId="36" borderId="76" xfId="0" applyFont="1" applyFill="1" applyBorder="1" applyAlignment="1" applyProtection="1">
      <alignment horizontal="center" wrapText="1"/>
      <protection hidden="1"/>
    </xf>
    <xf numFmtId="0" fontId="0" fillId="37" borderId="12" xfId="0" applyFont="1" applyFill="1" applyBorder="1" applyAlignment="1" applyProtection="1">
      <alignment horizontal="center" vertical="center" wrapText="1"/>
      <protection hidden="1"/>
    </xf>
    <xf numFmtId="0" fontId="0" fillId="37" borderId="14" xfId="0" applyFont="1" applyFill="1" applyBorder="1" applyAlignment="1" applyProtection="1">
      <alignment horizontal="center" vertical="center" wrapText="1"/>
      <protection hidden="1"/>
    </xf>
    <xf numFmtId="0" fontId="0" fillId="37" borderId="27" xfId="0" applyFont="1" applyFill="1" applyBorder="1" applyAlignment="1" applyProtection="1">
      <alignment horizontal="center" vertical="center" wrapText="1"/>
      <protection hidden="1"/>
    </xf>
    <xf numFmtId="0" fontId="0" fillId="37" borderId="12" xfId="0" applyFont="1" applyFill="1" applyBorder="1" applyAlignment="1" applyProtection="1">
      <alignment horizontal="center" vertical="center"/>
      <protection hidden="1"/>
    </xf>
    <xf numFmtId="0" fontId="0" fillId="37" borderId="14" xfId="0" applyFont="1" applyFill="1" applyBorder="1" applyAlignment="1" applyProtection="1">
      <alignment horizontal="center" vertical="center"/>
      <protection hidden="1"/>
    </xf>
    <xf numFmtId="0" fontId="0" fillId="37" borderId="27" xfId="0" applyFont="1" applyFill="1" applyBorder="1" applyAlignment="1" applyProtection="1">
      <alignment horizontal="center" vertical="center"/>
      <protection hidden="1"/>
    </xf>
    <xf numFmtId="0" fontId="0" fillId="38" borderId="42" xfId="0" applyFont="1" applyFill="1" applyBorder="1" applyAlignment="1" applyProtection="1">
      <alignment horizontal="center" vertical="center" wrapText="1"/>
      <protection hidden="1"/>
    </xf>
    <xf numFmtId="0" fontId="0" fillId="38" borderId="43" xfId="0" applyFont="1" applyFill="1" applyBorder="1" applyAlignment="1" applyProtection="1">
      <alignment horizontal="center" vertical="center" wrapText="1"/>
      <protection hidden="1"/>
    </xf>
    <xf numFmtId="0" fontId="0" fillId="38" borderId="45" xfId="0" applyFont="1" applyFill="1" applyBorder="1" applyAlignment="1" applyProtection="1">
      <alignment horizontal="center" vertical="center" wrapText="1"/>
      <protection hidden="1"/>
    </xf>
    <xf numFmtId="0" fontId="0" fillId="38" borderId="12" xfId="0" applyFont="1" applyFill="1" applyBorder="1" applyAlignment="1" applyProtection="1">
      <alignment horizontal="center" vertical="center" wrapText="1"/>
      <protection hidden="1"/>
    </xf>
    <xf numFmtId="0" fontId="0" fillId="38" borderId="18" xfId="0" applyFont="1" applyFill="1" applyBorder="1" applyAlignment="1" applyProtection="1">
      <alignment horizontal="center" vertical="center" wrapText="1"/>
      <protection hidden="1"/>
    </xf>
    <xf numFmtId="0" fontId="0" fillId="38" borderId="67" xfId="0" applyFont="1" applyFill="1" applyBorder="1" applyAlignment="1" applyProtection="1">
      <alignment horizontal="center" vertical="center" wrapText="1"/>
      <protection hidden="1"/>
    </xf>
    <xf numFmtId="0" fontId="0" fillId="37" borderId="15" xfId="0" applyFont="1" applyFill="1" applyBorder="1" applyAlignment="1" applyProtection="1">
      <alignment horizontal="center" vertical="center" wrapText="1"/>
      <protection hidden="1"/>
    </xf>
    <xf numFmtId="0" fontId="0" fillId="37" borderId="17" xfId="0" applyFont="1" applyFill="1" applyBorder="1" applyAlignment="1" applyProtection="1">
      <alignment horizontal="center" vertical="center" wrapText="1"/>
      <protection hidden="1"/>
    </xf>
    <xf numFmtId="0" fontId="0" fillId="37" borderId="56" xfId="0" applyFont="1" applyFill="1" applyBorder="1" applyAlignment="1" applyProtection="1">
      <alignment horizontal="center" vertical="center" wrapText="1"/>
      <protection hidden="1"/>
    </xf>
    <xf numFmtId="0" fontId="3" fillId="38" borderId="18" xfId="0" applyFont="1" applyFill="1" applyBorder="1" applyAlignment="1" applyProtection="1">
      <alignment horizontal="center" vertical="center" wrapText="1"/>
      <protection hidden="1"/>
    </xf>
    <xf numFmtId="0" fontId="3" fillId="38" borderId="19" xfId="0" applyFont="1" applyFill="1" applyBorder="1" applyAlignment="1" applyProtection="1">
      <alignment horizontal="center" vertical="center" wrapText="1"/>
      <protection hidden="1"/>
    </xf>
    <xf numFmtId="0" fontId="3" fillId="38" borderId="23" xfId="0" applyFont="1" applyFill="1" applyBorder="1" applyAlignment="1" applyProtection="1">
      <alignment horizontal="center" vertical="center" wrapText="1"/>
      <protection hidden="1"/>
    </xf>
    <xf numFmtId="0" fontId="0" fillId="38" borderId="47" xfId="44" applyFont="1" applyFill="1" applyBorder="1" applyAlignment="1" applyProtection="1">
      <alignment horizontal="left" vertical="top" wrapText="1"/>
      <protection hidden="1"/>
    </xf>
    <xf numFmtId="0" fontId="0" fillId="38" borderId="40" xfId="44" applyFont="1" applyFill="1" applyBorder="1" applyAlignment="1" applyProtection="1">
      <alignment horizontal="left" vertical="top" wrapText="1"/>
      <protection hidden="1"/>
    </xf>
    <xf numFmtId="0" fontId="0" fillId="38" borderId="22" xfId="44" applyFont="1" applyFill="1" applyBorder="1" applyAlignment="1" applyProtection="1">
      <alignment horizontal="left" vertical="top" wrapText="1"/>
      <protection hidden="1"/>
    </xf>
    <xf numFmtId="0" fontId="0" fillId="38" borderId="19" xfId="0" applyFont="1" applyFill="1" applyBorder="1" applyAlignment="1" applyProtection="1">
      <alignment horizontal="left" vertical="center" wrapText="1"/>
      <protection hidden="1"/>
    </xf>
    <xf numFmtId="0" fontId="0" fillId="38" borderId="23" xfId="0" applyFont="1" applyFill="1" applyBorder="1" applyAlignment="1" applyProtection="1">
      <alignment horizontal="left" vertical="center" wrapText="1"/>
      <protection hidden="1"/>
    </xf>
    <xf numFmtId="0" fontId="0" fillId="38" borderId="10" xfId="52" applyFont="1" applyFill="1" applyBorder="1" applyAlignment="1" applyProtection="1">
      <alignment horizontal="left" vertical="top" wrapText="1"/>
      <protection hidden="1"/>
    </xf>
    <xf numFmtId="0" fontId="0" fillId="38" borderId="19" xfId="52" applyFont="1" applyFill="1" applyBorder="1" applyAlignment="1" applyProtection="1">
      <alignment horizontal="left" vertical="top" wrapText="1"/>
      <protection hidden="1"/>
    </xf>
    <xf numFmtId="0" fontId="0" fillId="38" borderId="23" xfId="52" applyFont="1" applyFill="1" applyBorder="1" applyAlignment="1" applyProtection="1">
      <alignment horizontal="left" vertical="top" wrapText="1"/>
      <protection hidden="1"/>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38" borderId="19" xfId="0" applyFont="1" applyFill="1" applyBorder="1" applyAlignment="1" applyProtection="1">
      <alignment horizontal="center" vertical="center" wrapText="1"/>
      <protection hidden="1"/>
    </xf>
    <xf numFmtId="0" fontId="0" fillId="38" borderId="23" xfId="0" applyFont="1" applyFill="1" applyBorder="1" applyAlignment="1" applyProtection="1">
      <alignment horizontal="center" vertical="center" wrapText="1"/>
      <protection hidden="1"/>
    </xf>
    <xf numFmtId="0" fontId="0" fillId="0" borderId="18" xfId="0" applyFont="1" applyBorder="1" applyAlignment="1" applyProtection="1">
      <alignment horizontal="center" wrapText="1"/>
      <protection locked="0"/>
    </xf>
    <xf numFmtId="0" fontId="0" fillId="0" borderId="19" xfId="0" applyFont="1" applyBorder="1" applyAlignment="1" applyProtection="1">
      <alignment horizontal="center" wrapText="1"/>
      <protection locked="0"/>
    </xf>
    <xf numFmtId="0" fontId="0" fillId="0" borderId="23" xfId="0" applyFont="1" applyBorder="1" applyAlignment="1" applyProtection="1">
      <alignment horizontal="center" wrapText="1"/>
      <protection locked="0"/>
    </xf>
    <xf numFmtId="0" fontId="13" fillId="36" borderId="18" xfId="0" applyFont="1" applyFill="1" applyBorder="1" applyAlignment="1" applyProtection="1">
      <alignment horizontal="left" vertical="center" wrapText="1"/>
      <protection hidden="1"/>
    </xf>
    <xf numFmtId="0" fontId="13" fillId="36" borderId="19" xfId="0" applyFont="1" applyFill="1" applyBorder="1" applyAlignment="1" applyProtection="1">
      <alignment horizontal="left" vertical="center" wrapText="1"/>
      <protection hidden="1"/>
    </xf>
    <xf numFmtId="0" fontId="13" fillId="36" borderId="23" xfId="0" applyFont="1" applyFill="1" applyBorder="1" applyAlignment="1" applyProtection="1">
      <alignment horizontal="left" vertical="center" wrapText="1"/>
      <protection hidden="1"/>
    </xf>
    <xf numFmtId="0" fontId="23" fillId="36" borderId="12" xfId="52" applyFont="1" applyFill="1" applyBorder="1" applyAlignment="1" applyProtection="1">
      <alignment horizontal="center" vertical="center" wrapText="1"/>
      <protection hidden="1"/>
    </xf>
    <xf numFmtId="0" fontId="23" fillId="36" borderId="14" xfId="52" applyFont="1" applyFill="1" applyBorder="1" applyAlignment="1" applyProtection="1">
      <alignment horizontal="center" vertical="center" wrapText="1"/>
      <protection hidden="1"/>
    </xf>
    <xf numFmtId="0" fontId="23" fillId="36" borderId="27" xfId="52" applyFont="1" applyFill="1" applyBorder="1" applyAlignment="1" applyProtection="1">
      <alignment horizontal="center" vertical="center" wrapText="1"/>
      <protection hidden="1"/>
    </xf>
    <xf numFmtId="0" fontId="0" fillId="38" borderId="41" xfId="44" applyFont="1" applyFill="1" applyBorder="1" applyAlignment="1" applyProtection="1">
      <alignment horizontal="left" vertical="top" wrapText="1"/>
      <protection hidden="1"/>
    </xf>
    <xf numFmtId="0" fontId="0" fillId="38" borderId="17" xfId="44" applyFont="1" applyFill="1" applyBorder="1" applyAlignment="1" applyProtection="1">
      <alignment horizontal="left" vertical="top" wrapText="1"/>
      <protection hidden="1"/>
    </xf>
    <xf numFmtId="0" fontId="0" fillId="38" borderId="28" xfId="44" applyFont="1" applyFill="1" applyBorder="1" applyAlignment="1" applyProtection="1">
      <alignment horizontal="left" vertical="top" wrapText="1"/>
      <protection hidden="1"/>
    </xf>
    <xf numFmtId="0" fontId="0" fillId="38" borderId="68" xfId="44" applyFont="1" applyFill="1" applyBorder="1" applyAlignment="1" applyProtection="1">
      <alignment horizontal="left" vertical="top" wrapText="1"/>
      <protection hidden="1"/>
    </xf>
    <xf numFmtId="0" fontId="0" fillId="38" borderId="0" xfId="44" applyFont="1" applyFill="1" applyBorder="1" applyAlignment="1" applyProtection="1">
      <alignment horizontal="left" vertical="top" wrapText="1"/>
      <protection hidden="1"/>
    </xf>
    <xf numFmtId="0" fontId="0" fillId="38" borderId="103" xfId="44" applyFont="1" applyFill="1" applyBorder="1" applyAlignment="1" applyProtection="1">
      <alignment horizontal="left" vertical="top" wrapText="1"/>
      <protection hidden="1"/>
    </xf>
    <xf numFmtId="0" fontId="0" fillId="38" borderId="36" xfId="52" applyFont="1" applyFill="1" applyBorder="1" applyAlignment="1" applyProtection="1">
      <alignment horizontal="right" vertical="top" wrapText="1"/>
      <protection hidden="1"/>
    </xf>
    <xf numFmtId="0" fontId="0" fillId="38" borderId="33" xfId="52" applyFont="1" applyFill="1" applyBorder="1" applyAlignment="1" applyProtection="1">
      <alignment horizontal="right" vertical="top" wrapText="1"/>
      <protection hidden="1"/>
    </xf>
    <xf numFmtId="0" fontId="0" fillId="38" borderId="29" xfId="52" applyFont="1" applyFill="1" applyBorder="1" applyAlignment="1" applyProtection="1">
      <alignment horizontal="right" vertical="top" wrapText="1"/>
      <protection hidden="1"/>
    </xf>
    <xf numFmtId="0" fontId="3" fillId="38" borderId="19" xfId="0" applyFont="1" applyFill="1" applyBorder="1" applyAlignment="1" applyProtection="1">
      <alignment horizontal="left" vertical="center" wrapText="1"/>
      <protection hidden="1"/>
    </xf>
    <xf numFmtId="0" fontId="3" fillId="38" borderId="23" xfId="0" applyFont="1" applyFill="1" applyBorder="1" applyAlignment="1" applyProtection="1">
      <alignment horizontal="left" vertical="center" wrapText="1"/>
      <protection hidden="1"/>
    </xf>
    <xf numFmtId="0" fontId="0" fillId="34" borderId="7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1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8" borderId="10" xfId="0" applyFont="1" applyFill="1" applyBorder="1" applyAlignment="1" applyProtection="1">
      <alignment horizontal="left" vertical="center" wrapText="1"/>
      <protection hidden="1"/>
    </xf>
    <xf numFmtId="0" fontId="0" fillId="34" borderId="20"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22" xfId="0" applyFont="1" applyFill="1" applyBorder="1" applyAlignment="1" applyProtection="1">
      <alignment horizontal="center" vertical="center" wrapText="1"/>
      <protection locked="0"/>
    </xf>
    <xf numFmtId="3" fontId="0" fillId="0" borderId="54" xfId="52" applyNumberFormat="1" applyFont="1" applyFill="1" applyBorder="1" applyAlignment="1" applyProtection="1">
      <alignment horizontal="center" vertical="center"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100">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99FF"/>
        </patternFill>
      </fill>
    </dxf>
    <dxf>
      <font>
        <color theme="0" tint="-0.3499799966812134"/>
      </font>
      <fill>
        <patternFill>
          <bgColor theme="1"/>
        </patternFill>
      </fill>
    </dxf>
    <dxf>
      <font>
        <color theme="0" tint="-0.3499799966812134"/>
      </font>
      <fill>
        <patternFill>
          <bgColor theme="1"/>
        </patternFill>
      </fill>
    </dxf>
    <dxf>
      <font>
        <color theme="0" tint="-0.3499799966812134"/>
      </font>
      <fill>
        <patternFill>
          <bgColor theme="1"/>
        </patternFill>
      </fill>
    </dxf>
    <dxf>
      <font>
        <color theme="0" tint="-0.3499799966812134"/>
      </font>
      <fill>
        <patternFill>
          <bgColor theme="1"/>
        </patternFill>
      </fill>
    </dxf>
    <dxf>
      <fill>
        <patternFill>
          <bgColor theme="0" tint="-0.24993999302387238"/>
        </patternFill>
      </fill>
    </dxf>
    <dxf>
      <fill>
        <patternFill>
          <bgColor rgb="FFCCCCFF"/>
        </patternFill>
      </fill>
    </dxf>
    <dxf>
      <fill>
        <patternFill>
          <bgColor rgb="FFCCCC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ont>
        <b/>
        <i val="0"/>
      </font>
      <fill>
        <patternFill>
          <bgColor rgb="FFFF0000"/>
        </patternFill>
      </fill>
    </dxf>
    <dxf>
      <font>
        <b/>
        <i val="0"/>
      </font>
      <fill>
        <patternFill>
          <bgColor rgb="FFFF0000"/>
        </patternFill>
      </fill>
    </dxf>
    <dxf>
      <font>
        <b/>
        <i val="0"/>
        <strike val="0"/>
      </font>
      <fill>
        <patternFill>
          <bgColor rgb="FFFF0000"/>
        </patternFill>
      </fill>
    </dxf>
    <dxf>
      <font>
        <b/>
        <i val="0"/>
      </font>
      <fill>
        <patternFill>
          <bgColor rgb="FFFF0000"/>
        </patternFill>
      </fill>
    </dxf>
    <dxf>
      <fill>
        <patternFill>
          <bgColor theme="0" tint="-0.24993999302387238"/>
        </patternFill>
      </fill>
    </dxf>
    <dxf>
      <font>
        <b/>
        <i val="0"/>
        <color auto="1"/>
      </font>
      <fill>
        <patternFill>
          <bgColor rgb="FFFF0000"/>
        </patternFill>
      </fill>
    </dxf>
    <dxf>
      <font>
        <b/>
        <i val="0"/>
        <color theme="1"/>
      </font>
      <fill>
        <patternFill>
          <bgColor rgb="FFFF00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b/>
        <i val="0"/>
        <strike val="0"/>
        <color auto="1"/>
      </font>
      <fill>
        <patternFill>
          <bgColor rgb="FFFF0000"/>
        </patternFill>
      </fill>
    </dxf>
    <dxf>
      <fill>
        <patternFill>
          <bgColor theme="0" tint="-0.24993999302387238"/>
        </patternFill>
      </fill>
    </dxf>
    <dxf>
      <font>
        <b/>
        <i val="0"/>
        <strike val="0"/>
        <color auto="1"/>
      </font>
      <fill>
        <patternFill>
          <bgColor rgb="FFFF00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28575</xdr:rowOff>
    </xdr:from>
    <xdr:to>
      <xdr:col>10</xdr:col>
      <xdr:colOff>428625</xdr:colOff>
      <xdr:row>0</xdr:row>
      <xdr:rowOff>1152525</xdr:rowOff>
    </xdr:to>
    <xdr:pic>
      <xdr:nvPicPr>
        <xdr:cNvPr id="1" name="Picture 115" descr="ciag_znakow_RPO_kolor_krotki"/>
        <xdr:cNvPicPr preferRelativeResize="1">
          <a:picLocks noChangeAspect="1"/>
        </xdr:cNvPicPr>
      </xdr:nvPicPr>
      <xdr:blipFill>
        <a:blip r:embed="rId1"/>
        <a:stretch>
          <a:fillRect/>
        </a:stretch>
      </xdr:blipFill>
      <xdr:spPr>
        <a:xfrm>
          <a:off x="1123950" y="28575"/>
          <a:ext cx="56388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pageSetUpPr fitToPage="1"/>
  </sheetPr>
  <dimension ref="A1:ES1147"/>
  <sheetViews>
    <sheetView zoomScale="70" zoomScaleNormal="70" zoomScalePageLayoutView="0" workbookViewId="0" topLeftCell="A10">
      <selection activeCell="G15" sqref="G15:L15"/>
    </sheetView>
  </sheetViews>
  <sheetFormatPr defaultColWidth="9.140625" defaultRowHeight="12.75"/>
  <cols>
    <col min="1" max="1" width="10.8515625" style="3" customWidth="1"/>
    <col min="2" max="2" width="11.57421875" style="3" customWidth="1"/>
    <col min="3" max="3" width="7.8515625" style="3" customWidth="1"/>
    <col min="4" max="4" width="8.7109375" style="3" customWidth="1"/>
    <col min="5" max="5" width="9.421875" style="3" customWidth="1"/>
    <col min="6" max="6" width="8.7109375" style="3" customWidth="1"/>
    <col min="7" max="7" width="9.140625" style="3" customWidth="1"/>
    <col min="8" max="9" width="10.00390625" style="3" customWidth="1"/>
    <col min="10" max="10" width="8.7109375" style="3" customWidth="1"/>
    <col min="11" max="11" width="13.57421875" style="3" customWidth="1"/>
    <col min="12" max="12" width="12.7109375" style="3" customWidth="1"/>
    <col min="13" max="18" width="9.140625" style="1" customWidth="1"/>
    <col min="19" max="19" width="9.140625" style="1" hidden="1" customWidth="1"/>
    <col min="20" max="20" width="9.140625" style="91" hidden="1" customWidth="1"/>
    <col min="21" max="21" width="30.8515625" style="92" hidden="1" customWidth="1"/>
    <col min="22" max="22" width="9.8515625" style="92" hidden="1" customWidth="1"/>
    <col min="23" max="39" width="9.140625" style="92" hidden="1" customWidth="1"/>
    <col min="40" max="40" width="9.8515625" style="92" hidden="1" customWidth="1"/>
    <col min="41" max="44" width="9.140625" style="92" hidden="1" customWidth="1"/>
    <col min="45" max="75" width="9.140625" style="96" hidden="1" customWidth="1"/>
    <col min="76" max="76" width="9.140625" style="3" hidden="1" customWidth="1"/>
    <col min="77" max="78" width="0" style="3" hidden="1" customWidth="1"/>
    <col min="79" max="81" width="0" style="93" hidden="1" customWidth="1"/>
    <col min="82" max="149" width="9.140625" style="93" customWidth="1"/>
    <col min="150" max="16384" width="9.140625" style="3" customWidth="1"/>
  </cols>
  <sheetData>
    <row r="1" spans="1:78" ht="96.75" customHeight="1" thickBot="1">
      <c r="A1" s="603"/>
      <c r="B1" s="603"/>
      <c r="C1" s="603"/>
      <c r="D1" s="603"/>
      <c r="E1" s="603"/>
      <c r="F1" s="603"/>
      <c r="G1" s="603"/>
      <c r="H1" s="603"/>
      <c r="I1" s="603"/>
      <c r="J1" s="603"/>
      <c r="K1" s="603"/>
      <c r="L1" s="603"/>
      <c r="T1" s="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1"/>
      <c r="BY1" s="1"/>
      <c r="BZ1" s="1"/>
    </row>
    <row r="2" spans="1:78" ht="78.75" customHeight="1" thickBot="1">
      <c r="A2" s="552" t="s">
        <v>647</v>
      </c>
      <c r="B2" s="553"/>
      <c r="C2" s="553"/>
      <c r="D2" s="553"/>
      <c r="E2" s="553"/>
      <c r="F2" s="553"/>
      <c r="G2" s="553"/>
      <c r="H2" s="553"/>
      <c r="I2" s="553"/>
      <c r="J2" s="553"/>
      <c r="K2" s="553"/>
      <c r="L2" s="554"/>
      <c r="T2" s="1"/>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1"/>
      <c r="BY2" s="1"/>
      <c r="BZ2" s="1"/>
    </row>
    <row r="3" spans="1:78" ht="13.5" thickBot="1">
      <c r="A3" s="97"/>
      <c r="B3" s="97"/>
      <c r="C3" s="97"/>
      <c r="D3" s="97"/>
      <c r="E3" s="97"/>
      <c r="F3" s="97"/>
      <c r="G3" s="97"/>
      <c r="H3" s="97"/>
      <c r="I3" s="97"/>
      <c r="J3" s="97"/>
      <c r="K3" s="97"/>
      <c r="L3" s="97"/>
      <c r="T3" s="1"/>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1"/>
      <c r="BY3" s="1"/>
      <c r="BZ3" s="1"/>
    </row>
    <row r="4" spans="1:78" ht="26.25" customHeight="1" thickBot="1">
      <c r="A4" s="576" t="s">
        <v>263</v>
      </c>
      <c r="B4" s="577"/>
      <c r="C4" s="577"/>
      <c r="D4" s="577"/>
      <c r="E4" s="577"/>
      <c r="F4" s="577"/>
      <c r="G4" s="577"/>
      <c r="H4" s="577"/>
      <c r="I4" s="577"/>
      <c r="J4" s="577"/>
      <c r="K4" s="577"/>
      <c r="L4" s="578"/>
      <c r="O4" s="2"/>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1"/>
      <c r="BY4" s="1"/>
      <c r="BZ4" s="1"/>
    </row>
    <row r="5" spans="1:78" ht="34.5" customHeight="1">
      <c r="A5" s="579" t="s">
        <v>264</v>
      </c>
      <c r="B5" s="580"/>
      <c r="C5" s="580"/>
      <c r="D5" s="580"/>
      <c r="E5" s="580"/>
      <c r="F5" s="580"/>
      <c r="G5" s="581"/>
      <c r="H5" s="581"/>
      <c r="I5" s="581"/>
      <c r="J5" s="581"/>
      <c r="K5" s="581"/>
      <c r="L5" s="582"/>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1"/>
      <c r="BY5" s="1"/>
      <c r="BZ5" s="1"/>
    </row>
    <row r="6" spans="1:78" ht="34.5" customHeight="1">
      <c r="A6" s="586" t="s">
        <v>265</v>
      </c>
      <c r="B6" s="587"/>
      <c r="C6" s="587"/>
      <c r="D6" s="587"/>
      <c r="E6" s="587"/>
      <c r="F6" s="587"/>
      <c r="G6" s="543"/>
      <c r="H6" s="543"/>
      <c r="I6" s="543"/>
      <c r="J6" s="543"/>
      <c r="K6" s="543"/>
      <c r="L6" s="544"/>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1"/>
      <c r="BY6" s="1"/>
      <c r="BZ6" s="1"/>
    </row>
    <row r="7" spans="1:78" ht="34.5" customHeight="1">
      <c r="A7" s="586" t="s">
        <v>397</v>
      </c>
      <c r="B7" s="587"/>
      <c r="C7" s="587"/>
      <c r="D7" s="587"/>
      <c r="E7" s="587"/>
      <c r="F7" s="587"/>
      <c r="G7" s="543"/>
      <c r="H7" s="543"/>
      <c r="I7" s="543"/>
      <c r="J7" s="543"/>
      <c r="K7" s="543"/>
      <c r="L7" s="544"/>
      <c r="T7" s="1"/>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1"/>
      <c r="BY7" s="1"/>
      <c r="BZ7" s="1"/>
    </row>
    <row r="8" spans="1:78" ht="34.5" customHeight="1" thickBot="1">
      <c r="A8" s="599" t="s">
        <v>266</v>
      </c>
      <c r="B8" s="600"/>
      <c r="C8" s="600"/>
      <c r="D8" s="600"/>
      <c r="E8" s="600"/>
      <c r="F8" s="600"/>
      <c r="G8" s="601"/>
      <c r="H8" s="601"/>
      <c r="I8" s="601"/>
      <c r="J8" s="601"/>
      <c r="K8" s="601"/>
      <c r="L8" s="602"/>
      <c r="T8" s="1"/>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1"/>
      <c r="BY8" s="1"/>
      <c r="BZ8" s="1"/>
    </row>
    <row r="9" spans="1:78" ht="33.75" customHeight="1" thickBot="1">
      <c r="A9" s="596" t="s">
        <v>267</v>
      </c>
      <c r="B9" s="597"/>
      <c r="C9" s="597"/>
      <c r="D9" s="597"/>
      <c r="E9" s="597"/>
      <c r="F9" s="597"/>
      <c r="G9" s="597"/>
      <c r="H9" s="597"/>
      <c r="I9" s="597"/>
      <c r="J9" s="597"/>
      <c r="K9" s="597"/>
      <c r="L9" s="598"/>
      <c r="T9" s="1"/>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1"/>
      <c r="BY9" s="1"/>
      <c r="BZ9" s="1"/>
    </row>
    <row r="10" spans="1:78" ht="23.25" customHeight="1">
      <c r="A10" s="400" t="s">
        <v>472</v>
      </c>
      <c r="B10" s="522" t="s">
        <v>480</v>
      </c>
      <c r="C10" s="523"/>
      <c r="D10" s="523"/>
      <c r="E10" s="523"/>
      <c r="F10" s="524"/>
      <c r="G10" s="593" t="s">
        <v>431</v>
      </c>
      <c r="H10" s="594"/>
      <c r="I10" s="594"/>
      <c r="J10" s="594"/>
      <c r="K10" s="594"/>
      <c r="L10" s="595"/>
      <c r="T10" s="1"/>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1"/>
      <c r="BY10" s="1"/>
      <c r="BZ10" s="1"/>
    </row>
    <row r="11" spans="1:78" ht="33.75" customHeight="1">
      <c r="A11" s="401" t="s">
        <v>473</v>
      </c>
      <c r="B11" s="498" t="s">
        <v>481</v>
      </c>
      <c r="C11" s="499"/>
      <c r="D11" s="499"/>
      <c r="E11" s="499"/>
      <c r="F11" s="500"/>
      <c r="G11" s="590" t="s">
        <v>434</v>
      </c>
      <c r="H11" s="591"/>
      <c r="I11" s="591"/>
      <c r="J11" s="591"/>
      <c r="K11" s="591"/>
      <c r="L11" s="592"/>
      <c r="T11" s="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1"/>
      <c r="BY11" s="1"/>
      <c r="BZ11" s="1"/>
    </row>
    <row r="12" spans="1:78" ht="40.5" customHeight="1">
      <c r="A12" s="401" t="s">
        <v>474</v>
      </c>
      <c r="B12" s="498" t="s">
        <v>486</v>
      </c>
      <c r="C12" s="499"/>
      <c r="D12" s="499"/>
      <c r="E12" s="499"/>
      <c r="F12" s="500"/>
      <c r="G12" s="590" t="s">
        <v>402</v>
      </c>
      <c r="H12" s="591"/>
      <c r="I12" s="591"/>
      <c r="J12" s="591"/>
      <c r="K12" s="591"/>
      <c r="L12" s="592"/>
      <c r="T12" s="1"/>
      <c r="U12" s="2"/>
      <c r="V12" s="2">
        <f>MAX(V13:AG13)</f>
        <v>0</v>
      </c>
      <c r="W12" s="2"/>
      <c r="X12" s="2"/>
      <c r="Y12" s="2"/>
      <c r="Z12" s="2"/>
      <c r="AA12" s="2"/>
      <c r="AB12" s="2"/>
      <c r="AC12" s="2"/>
      <c r="AD12" s="2"/>
      <c r="AE12" s="2"/>
      <c r="AF12" s="2"/>
      <c r="AG12" s="2"/>
      <c r="AH12" s="2">
        <f>MAX(AH13:AS13)</f>
        <v>0</v>
      </c>
      <c r="AI12" s="2"/>
      <c r="AJ12" s="2"/>
      <c r="AK12" s="2"/>
      <c r="AL12" s="2"/>
      <c r="AM12" s="2"/>
      <c r="AN12" s="2"/>
      <c r="AO12" s="2"/>
      <c r="AP12" s="2"/>
      <c r="AQ12" s="2"/>
      <c r="AR12" s="2"/>
      <c r="AS12" s="2"/>
      <c r="AT12" s="2">
        <f>MAX(AT13:BE13)</f>
        <v>0</v>
      </c>
      <c r="AU12" s="2"/>
      <c r="AV12" s="2"/>
      <c r="AW12" s="2"/>
      <c r="AX12" s="2"/>
      <c r="AY12" s="2"/>
      <c r="AZ12" s="2"/>
      <c r="BA12" s="2"/>
      <c r="BB12" s="2"/>
      <c r="BC12" s="2"/>
      <c r="BD12" s="2"/>
      <c r="BE12" s="2"/>
      <c r="BF12" s="2">
        <f>MAX(BF13:BQ13)</f>
        <v>0</v>
      </c>
      <c r="BG12" s="2"/>
      <c r="BH12" s="2"/>
      <c r="BI12" s="2"/>
      <c r="BJ12" s="2"/>
      <c r="BK12" s="2"/>
      <c r="BL12" s="2"/>
      <c r="BM12" s="2"/>
      <c r="BN12" s="2"/>
      <c r="BO12" s="2"/>
      <c r="BP12" s="2"/>
      <c r="BQ12" s="2"/>
      <c r="BR12" s="2"/>
      <c r="BS12" s="2"/>
      <c r="BT12" s="2"/>
      <c r="BU12" s="2"/>
      <c r="BV12" s="2"/>
      <c r="BW12" s="2"/>
      <c r="BX12" s="1"/>
      <c r="BY12" s="1"/>
      <c r="BZ12" s="1"/>
    </row>
    <row r="13" spans="1:78" ht="31.5" customHeight="1">
      <c r="A13" s="401" t="s">
        <v>475</v>
      </c>
      <c r="B13" s="498" t="s">
        <v>482</v>
      </c>
      <c r="C13" s="499"/>
      <c r="D13" s="499"/>
      <c r="E13" s="499"/>
      <c r="F13" s="500"/>
      <c r="G13" s="583" t="s">
        <v>280</v>
      </c>
      <c r="H13" s="584"/>
      <c r="I13" s="584"/>
      <c r="J13" s="584"/>
      <c r="K13" s="584"/>
      <c r="L13" s="585"/>
      <c r="T13" s="1"/>
      <c r="U13" s="2"/>
      <c r="V13" s="2"/>
      <c r="W13" s="2">
        <f aca="true" t="shared" si="0" ref="W13:AG13">IF($V$22&gt;=W20,W19,"")</f>
      </c>
      <c r="X13" s="2">
        <f t="shared" si="0"/>
      </c>
      <c r="Y13" s="2">
        <f t="shared" si="0"/>
      </c>
      <c r="Z13" s="2">
        <f t="shared" si="0"/>
      </c>
      <c r="AA13" s="2">
        <f t="shared" si="0"/>
      </c>
      <c r="AB13" s="2">
        <f t="shared" si="0"/>
      </c>
      <c r="AC13" s="2">
        <f t="shared" si="0"/>
      </c>
      <c r="AD13" s="2">
        <f t="shared" si="0"/>
      </c>
      <c r="AE13" s="2">
        <f t="shared" si="0"/>
      </c>
      <c r="AF13" s="2">
        <f t="shared" si="0"/>
      </c>
      <c r="AG13" s="2">
        <f t="shared" si="0"/>
      </c>
      <c r="AH13" s="2">
        <f>IF(AH14&gt;$V$25,"",AH19)</f>
      </c>
      <c r="AI13" s="2">
        <f aca="true" t="shared" si="1" ref="AI13:BW13">IF(AI14&gt;$V$25,"",AI19)</f>
      </c>
      <c r="AJ13" s="2">
        <f t="shared" si="1"/>
      </c>
      <c r="AK13" s="2">
        <f t="shared" si="1"/>
      </c>
      <c r="AL13" s="2">
        <f t="shared" si="1"/>
      </c>
      <c r="AM13" s="2">
        <f t="shared" si="1"/>
      </c>
      <c r="AN13" s="2">
        <f t="shared" si="1"/>
      </c>
      <c r="AO13" s="2">
        <f t="shared" si="1"/>
      </c>
      <c r="AP13" s="2">
        <f t="shared" si="1"/>
      </c>
      <c r="AQ13" s="2">
        <f t="shared" si="1"/>
      </c>
      <c r="AR13" s="2">
        <f t="shared" si="1"/>
      </c>
      <c r="AS13" s="2">
        <f t="shared" si="1"/>
      </c>
      <c r="AT13" s="2">
        <f>IF(AT14&gt;$V$25,"",AT19)</f>
      </c>
      <c r="AU13" s="2">
        <f t="shared" si="1"/>
      </c>
      <c r="AV13" s="2">
        <f t="shared" si="1"/>
      </c>
      <c r="AW13" s="2">
        <f t="shared" si="1"/>
      </c>
      <c r="AX13" s="2">
        <f t="shared" si="1"/>
      </c>
      <c r="AY13" s="2">
        <f t="shared" si="1"/>
      </c>
      <c r="AZ13" s="2">
        <f t="shared" si="1"/>
      </c>
      <c r="BA13" s="2">
        <f t="shared" si="1"/>
      </c>
      <c r="BB13" s="2">
        <f t="shared" si="1"/>
      </c>
      <c r="BC13" s="2">
        <f t="shared" si="1"/>
      </c>
      <c r="BD13" s="2">
        <f t="shared" si="1"/>
      </c>
      <c r="BE13" s="2">
        <f t="shared" si="1"/>
      </c>
      <c r="BF13" s="2">
        <f>IF(BF14&gt;$V$25,"",BF19)</f>
      </c>
      <c r="BG13" s="2">
        <f t="shared" si="1"/>
      </c>
      <c r="BH13" s="2">
        <f t="shared" si="1"/>
      </c>
      <c r="BI13" s="2">
        <f t="shared" si="1"/>
      </c>
      <c r="BJ13" s="2">
        <f t="shared" si="1"/>
      </c>
      <c r="BK13" s="2">
        <f t="shared" si="1"/>
      </c>
      <c r="BL13" s="2">
        <f t="shared" si="1"/>
      </c>
      <c r="BM13" s="2">
        <f t="shared" si="1"/>
      </c>
      <c r="BN13" s="2">
        <f t="shared" si="1"/>
      </c>
      <c r="BO13" s="2">
        <f t="shared" si="1"/>
      </c>
      <c r="BP13" s="2">
        <f t="shared" si="1"/>
      </c>
      <c r="BQ13" s="2">
        <f t="shared" si="1"/>
      </c>
      <c r="BR13" s="2">
        <f t="shared" si="1"/>
      </c>
      <c r="BS13" s="2">
        <f t="shared" si="1"/>
      </c>
      <c r="BT13" s="2">
        <f t="shared" si="1"/>
      </c>
      <c r="BU13" s="2">
        <f t="shared" si="1"/>
      </c>
      <c r="BV13" s="2">
        <f t="shared" si="1"/>
      </c>
      <c r="BW13" s="2">
        <f t="shared" si="1"/>
      </c>
      <c r="BX13" s="1"/>
      <c r="BY13" s="1"/>
      <c r="BZ13" s="1"/>
    </row>
    <row r="14" spans="1:78" ht="24.75" customHeight="1">
      <c r="A14" s="401" t="s">
        <v>476</v>
      </c>
      <c r="B14" s="498" t="s">
        <v>483</v>
      </c>
      <c r="C14" s="499"/>
      <c r="D14" s="499"/>
      <c r="E14" s="499"/>
      <c r="F14" s="500"/>
      <c r="G14" s="555" t="s">
        <v>651</v>
      </c>
      <c r="H14" s="556"/>
      <c r="I14" s="556"/>
      <c r="J14" s="556"/>
      <c r="K14" s="556"/>
      <c r="L14" s="557"/>
      <c r="T14" s="1"/>
      <c r="U14" s="2"/>
      <c r="V14" s="2"/>
      <c r="W14" s="2">
        <f>(W19&amp;W31)*1</f>
        <v>19001</v>
      </c>
      <c r="X14" s="2">
        <f aca="true" t="shared" si="2" ref="X14:BW14">(X19&amp;X31)*1</f>
        <v>19001</v>
      </c>
      <c r="Y14" s="2">
        <f t="shared" si="2"/>
        <v>19002</v>
      </c>
      <c r="Z14" s="2">
        <f t="shared" si="2"/>
        <v>19002</v>
      </c>
      <c r="AA14" s="2">
        <f t="shared" si="2"/>
        <v>19002</v>
      </c>
      <c r="AB14" s="2">
        <f t="shared" si="2"/>
        <v>19003</v>
      </c>
      <c r="AC14" s="2">
        <f t="shared" si="2"/>
        <v>19003</v>
      </c>
      <c r="AD14" s="2">
        <f t="shared" si="2"/>
        <v>19003</v>
      </c>
      <c r="AE14" s="2">
        <f t="shared" si="2"/>
        <v>19004</v>
      </c>
      <c r="AF14" s="2">
        <f t="shared" si="2"/>
        <v>19004</v>
      </c>
      <c r="AG14" s="2">
        <f t="shared" si="2"/>
        <v>19004</v>
      </c>
      <c r="AH14" s="2">
        <f t="shared" si="2"/>
        <v>19011</v>
      </c>
      <c r="AI14" s="2">
        <f t="shared" si="2"/>
        <v>19011</v>
      </c>
      <c r="AJ14" s="2">
        <f t="shared" si="2"/>
        <v>19011</v>
      </c>
      <c r="AK14" s="2">
        <f t="shared" si="2"/>
        <v>19012</v>
      </c>
      <c r="AL14" s="2">
        <f t="shared" si="2"/>
        <v>19012</v>
      </c>
      <c r="AM14" s="2">
        <f t="shared" si="2"/>
        <v>19012</v>
      </c>
      <c r="AN14" s="2">
        <f t="shared" si="2"/>
        <v>19013</v>
      </c>
      <c r="AO14" s="2">
        <f t="shared" si="2"/>
        <v>19013</v>
      </c>
      <c r="AP14" s="2">
        <f t="shared" si="2"/>
        <v>19013</v>
      </c>
      <c r="AQ14" s="2">
        <f t="shared" si="2"/>
        <v>19014</v>
      </c>
      <c r="AR14" s="2">
        <f t="shared" si="2"/>
        <v>19014</v>
      </c>
      <c r="AS14" s="2">
        <f t="shared" si="2"/>
        <v>19014</v>
      </c>
      <c r="AT14" s="2">
        <f>(AT19&amp;AT31)*1</f>
        <v>19021</v>
      </c>
      <c r="AU14" s="2">
        <f t="shared" si="2"/>
        <v>19021</v>
      </c>
      <c r="AV14" s="2">
        <f t="shared" si="2"/>
        <v>19021</v>
      </c>
      <c r="AW14" s="2">
        <f t="shared" si="2"/>
        <v>19022</v>
      </c>
      <c r="AX14" s="2">
        <f t="shared" si="2"/>
        <v>19022</v>
      </c>
      <c r="AY14" s="2">
        <f t="shared" si="2"/>
        <v>19022</v>
      </c>
      <c r="AZ14" s="2">
        <f t="shared" si="2"/>
        <v>19023</v>
      </c>
      <c r="BA14" s="2">
        <f t="shared" si="2"/>
        <v>19023</v>
      </c>
      <c r="BB14" s="2">
        <f t="shared" si="2"/>
        <v>19023</v>
      </c>
      <c r="BC14" s="2">
        <f t="shared" si="2"/>
        <v>19024</v>
      </c>
      <c r="BD14" s="2">
        <f t="shared" si="2"/>
        <v>19024</v>
      </c>
      <c r="BE14" s="2">
        <f t="shared" si="2"/>
        <v>19024</v>
      </c>
      <c r="BF14" s="2">
        <f t="shared" si="2"/>
        <v>19031</v>
      </c>
      <c r="BG14" s="2">
        <f t="shared" si="2"/>
        <v>19031</v>
      </c>
      <c r="BH14" s="2">
        <f t="shared" si="2"/>
        <v>19031</v>
      </c>
      <c r="BI14" s="2">
        <f t="shared" si="2"/>
        <v>19032</v>
      </c>
      <c r="BJ14" s="2">
        <f t="shared" si="2"/>
        <v>19032</v>
      </c>
      <c r="BK14" s="2">
        <f t="shared" si="2"/>
        <v>19032</v>
      </c>
      <c r="BL14" s="2">
        <f t="shared" si="2"/>
        <v>19033</v>
      </c>
      <c r="BM14" s="2">
        <f t="shared" si="2"/>
        <v>19033</v>
      </c>
      <c r="BN14" s="2">
        <f t="shared" si="2"/>
        <v>19033</v>
      </c>
      <c r="BO14" s="2">
        <f>(BO19&amp;BO31)*1</f>
        <v>19034</v>
      </c>
      <c r="BP14" s="2">
        <f t="shared" si="2"/>
        <v>19034</v>
      </c>
      <c r="BQ14" s="2">
        <f t="shared" si="2"/>
        <v>19034</v>
      </c>
      <c r="BR14" s="2">
        <f t="shared" si="2"/>
        <v>19041</v>
      </c>
      <c r="BS14" s="2">
        <f t="shared" si="2"/>
        <v>19051</v>
      </c>
      <c r="BT14" s="2">
        <f t="shared" si="2"/>
        <v>19051</v>
      </c>
      <c r="BU14" s="2">
        <f t="shared" si="2"/>
        <v>19052</v>
      </c>
      <c r="BV14" s="2">
        <f t="shared" si="2"/>
        <v>19052</v>
      </c>
      <c r="BW14" s="2">
        <f t="shared" si="2"/>
        <v>19052</v>
      </c>
      <c r="BX14" s="1"/>
      <c r="BY14" s="1"/>
      <c r="BZ14" s="1"/>
    </row>
    <row r="15" spans="1:78" ht="43.5" customHeight="1">
      <c r="A15" s="401" t="s">
        <v>477</v>
      </c>
      <c r="B15" s="498" t="s">
        <v>484</v>
      </c>
      <c r="C15" s="499"/>
      <c r="D15" s="499"/>
      <c r="E15" s="499"/>
      <c r="F15" s="500"/>
      <c r="G15" s="528"/>
      <c r="H15" s="529"/>
      <c r="I15" s="529"/>
      <c r="J15" s="529"/>
      <c r="K15" s="529"/>
      <c r="L15" s="566"/>
      <c r="T15" s="1"/>
      <c r="U15" s="362" t="s">
        <v>405</v>
      </c>
      <c r="V15" s="458" t="s">
        <v>202</v>
      </c>
      <c r="W15" s="2">
        <v>2</v>
      </c>
      <c r="X15" s="2">
        <v>3</v>
      </c>
      <c r="Y15" s="2">
        <v>4</v>
      </c>
      <c r="Z15" s="2">
        <v>5</v>
      </c>
      <c r="AA15" s="2">
        <v>6</v>
      </c>
      <c r="AB15" s="2">
        <v>7</v>
      </c>
      <c r="AC15" s="2">
        <v>8</v>
      </c>
      <c r="AD15" s="2">
        <v>9</v>
      </c>
      <c r="AE15" s="2">
        <v>10</v>
      </c>
      <c r="AF15" s="2">
        <v>11</v>
      </c>
      <c r="AG15" s="2">
        <v>12</v>
      </c>
      <c r="AH15" s="2">
        <v>13</v>
      </c>
      <c r="AI15" s="2">
        <v>14</v>
      </c>
      <c r="AJ15" s="2">
        <v>15</v>
      </c>
      <c r="AK15" s="2">
        <v>16</v>
      </c>
      <c r="AL15" s="2">
        <v>17</v>
      </c>
      <c r="AM15" s="2">
        <v>18</v>
      </c>
      <c r="AN15" s="2">
        <v>19</v>
      </c>
      <c r="AO15" s="2">
        <v>20</v>
      </c>
      <c r="AP15" s="2">
        <v>21</v>
      </c>
      <c r="AQ15" s="2">
        <v>22</v>
      </c>
      <c r="AR15" s="2">
        <v>23</v>
      </c>
      <c r="AS15" s="2">
        <v>24</v>
      </c>
      <c r="AT15" s="2">
        <v>25</v>
      </c>
      <c r="AU15" s="2">
        <v>26</v>
      </c>
      <c r="AV15" s="2">
        <v>27</v>
      </c>
      <c r="AW15" s="2">
        <v>28</v>
      </c>
      <c r="AX15" s="2">
        <v>29</v>
      </c>
      <c r="AY15" s="2">
        <v>30</v>
      </c>
      <c r="AZ15" s="2">
        <v>31</v>
      </c>
      <c r="BA15" s="2">
        <v>32</v>
      </c>
      <c r="BB15" s="2">
        <v>33</v>
      </c>
      <c r="BC15" s="2">
        <v>34</v>
      </c>
      <c r="BD15" s="2">
        <v>35</v>
      </c>
      <c r="BE15" s="2">
        <v>36</v>
      </c>
      <c r="BF15" s="2">
        <v>37</v>
      </c>
      <c r="BG15" s="2">
        <v>38</v>
      </c>
      <c r="BH15" s="2">
        <v>39</v>
      </c>
      <c r="BI15" s="2">
        <v>40</v>
      </c>
      <c r="BJ15" s="2">
        <v>41</v>
      </c>
      <c r="BK15" s="2">
        <v>42</v>
      </c>
      <c r="BL15" s="2">
        <v>43</v>
      </c>
      <c r="BM15" s="2">
        <v>44</v>
      </c>
      <c r="BN15" s="2">
        <v>45</v>
      </c>
      <c r="BO15" s="2">
        <v>46</v>
      </c>
      <c r="BP15" s="2">
        <v>47</v>
      </c>
      <c r="BQ15" s="2">
        <v>48</v>
      </c>
      <c r="BR15" s="2">
        <v>49</v>
      </c>
      <c r="BS15" s="2">
        <v>50</v>
      </c>
      <c r="BT15" s="2">
        <v>51</v>
      </c>
      <c r="BU15" s="2">
        <v>52</v>
      </c>
      <c r="BV15" s="2">
        <v>53</v>
      </c>
      <c r="BW15" s="2">
        <v>54</v>
      </c>
      <c r="BX15" s="1"/>
      <c r="BY15" s="1"/>
      <c r="BZ15" s="1"/>
    </row>
    <row r="16" spans="1:78" ht="26.25" customHeight="1">
      <c r="A16" s="401" t="s">
        <v>478</v>
      </c>
      <c r="B16" s="498" t="s">
        <v>42</v>
      </c>
      <c r="C16" s="499"/>
      <c r="D16" s="499"/>
      <c r="E16" s="499"/>
      <c r="F16" s="500"/>
      <c r="G16" s="402" t="s">
        <v>281</v>
      </c>
      <c r="H16" s="588"/>
      <c r="I16" s="589"/>
      <c r="J16" s="403" t="s">
        <v>268</v>
      </c>
      <c r="K16" s="588"/>
      <c r="L16" s="589"/>
      <c r="T16" s="1">
        <f>YEAR(H16)</f>
        <v>1900</v>
      </c>
      <c r="U16" s="2">
        <f>YEAR(K16)</f>
        <v>1900</v>
      </c>
      <c r="V16" s="2">
        <f>MONTH(H16)</f>
        <v>1</v>
      </c>
      <c r="W16" s="2">
        <f aca="true" t="shared" si="3" ref="W16:AG16">IF(V16&lt;12,V16+1,1)</f>
        <v>2</v>
      </c>
      <c r="X16" s="2">
        <f>IF(W16&lt;12,W16+1,1)</f>
        <v>3</v>
      </c>
      <c r="Y16" s="2">
        <f t="shared" si="3"/>
        <v>4</v>
      </c>
      <c r="Z16" s="2">
        <f t="shared" si="3"/>
        <v>5</v>
      </c>
      <c r="AA16" s="2">
        <f t="shared" si="3"/>
        <v>6</v>
      </c>
      <c r="AB16" s="2">
        <f t="shared" si="3"/>
        <v>7</v>
      </c>
      <c r="AC16" s="2">
        <f t="shared" si="3"/>
        <v>8</v>
      </c>
      <c r="AD16" s="2">
        <f t="shared" si="3"/>
        <v>9</v>
      </c>
      <c r="AE16" s="2">
        <f t="shared" si="3"/>
        <v>10</v>
      </c>
      <c r="AF16" s="2">
        <f t="shared" si="3"/>
        <v>11</v>
      </c>
      <c r="AG16" s="2">
        <f t="shared" si="3"/>
        <v>12</v>
      </c>
      <c r="AH16" s="2">
        <f aca="true" t="shared" si="4" ref="AH16:BW16">IF(AG16&lt;12,AG16+1,1)</f>
        <v>1</v>
      </c>
      <c r="AI16" s="2">
        <f t="shared" si="4"/>
        <v>2</v>
      </c>
      <c r="AJ16" s="2">
        <f t="shared" si="4"/>
        <v>3</v>
      </c>
      <c r="AK16" s="2">
        <f t="shared" si="4"/>
        <v>4</v>
      </c>
      <c r="AL16" s="2">
        <f t="shared" si="4"/>
        <v>5</v>
      </c>
      <c r="AM16" s="2">
        <f t="shared" si="4"/>
        <v>6</v>
      </c>
      <c r="AN16" s="2">
        <f t="shared" si="4"/>
        <v>7</v>
      </c>
      <c r="AO16" s="2">
        <f t="shared" si="4"/>
        <v>8</v>
      </c>
      <c r="AP16" s="2">
        <f t="shared" si="4"/>
        <v>9</v>
      </c>
      <c r="AQ16" s="2">
        <f t="shared" si="4"/>
        <v>10</v>
      </c>
      <c r="AR16" s="2">
        <f t="shared" si="4"/>
        <v>11</v>
      </c>
      <c r="AS16" s="2">
        <f t="shared" si="4"/>
        <v>12</v>
      </c>
      <c r="AT16" s="2">
        <f t="shared" si="4"/>
        <v>1</v>
      </c>
      <c r="AU16" s="2">
        <f t="shared" si="4"/>
        <v>2</v>
      </c>
      <c r="AV16" s="2">
        <f t="shared" si="4"/>
        <v>3</v>
      </c>
      <c r="AW16" s="2">
        <f t="shared" si="4"/>
        <v>4</v>
      </c>
      <c r="AX16" s="2">
        <f t="shared" si="4"/>
        <v>5</v>
      </c>
      <c r="AY16" s="2">
        <f t="shared" si="4"/>
        <v>6</v>
      </c>
      <c r="AZ16" s="2">
        <f t="shared" si="4"/>
        <v>7</v>
      </c>
      <c r="BA16" s="2">
        <f t="shared" si="4"/>
        <v>8</v>
      </c>
      <c r="BB16" s="2">
        <f t="shared" si="4"/>
        <v>9</v>
      </c>
      <c r="BC16" s="2">
        <f t="shared" si="4"/>
        <v>10</v>
      </c>
      <c r="BD16" s="2">
        <f t="shared" si="4"/>
        <v>11</v>
      </c>
      <c r="BE16" s="2">
        <f t="shared" si="4"/>
        <v>12</v>
      </c>
      <c r="BF16" s="2">
        <f t="shared" si="4"/>
        <v>1</v>
      </c>
      <c r="BG16" s="2">
        <f t="shared" si="4"/>
        <v>2</v>
      </c>
      <c r="BH16" s="2">
        <f t="shared" si="4"/>
        <v>3</v>
      </c>
      <c r="BI16" s="2">
        <f t="shared" si="4"/>
        <v>4</v>
      </c>
      <c r="BJ16" s="2">
        <f t="shared" si="4"/>
        <v>5</v>
      </c>
      <c r="BK16" s="2">
        <f t="shared" si="4"/>
        <v>6</v>
      </c>
      <c r="BL16" s="2">
        <f t="shared" si="4"/>
        <v>7</v>
      </c>
      <c r="BM16" s="2">
        <f t="shared" si="4"/>
        <v>8</v>
      </c>
      <c r="BN16" s="2">
        <f t="shared" si="4"/>
        <v>9</v>
      </c>
      <c r="BO16" s="2">
        <f t="shared" si="4"/>
        <v>10</v>
      </c>
      <c r="BP16" s="2">
        <f t="shared" si="4"/>
        <v>11</v>
      </c>
      <c r="BQ16" s="2">
        <f t="shared" si="4"/>
        <v>12</v>
      </c>
      <c r="BR16" s="2">
        <f t="shared" si="4"/>
        <v>1</v>
      </c>
      <c r="BS16" s="2">
        <f t="shared" si="4"/>
        <v>2</v>
      </c>
      <c r="BT16" s="2">
        <f t="shared" si="4"/>
        <v>3</v>
      </c>
      <c r="BU16" s="2">
        <f t="shared" si="4"/>
        <v>4</v>
      </c>
      <c r="BV16" s="2">
        <f t="shared" si="4"/>
        <v>5</v>
      </c>
      <c r="BW16" s="2">
        <f t="shared" si="4"/>
        <v>6</v>
      </c>
      <c r="BX16" s="1"/>
      <c r="BY16" s="1"/>
      <c r="BZ16" s="1"/>
    </row>
    <row r="17" spans="1:78" ht="24" customHeight="1">
      <c r="A17" s="401" t="s">
        <v>479</v>
      </c>
      <c r="B17" s="498" t="s">
        <v>485</v>
      </c>
      <c r="C17" s="499"/>
      <c r="D17" s="499"/>
      <c r="E17" s="499"/>
      <c r="F17" s="500"/>
      <c r="G17" s="583" t="s">
        <v>110</v>
      </c>
      <c r="H17" s="584"/>
      <c r="I17" s="584"/>
      <c r="J17" s="584"/>
      <c r="K17" s="584"/>
      <c r="L17" s="585"/>
      <c r="T17" s="1"/>
      <c r="U17" s="362" t="s">
        <v>114</v>
      </c>
      <c r="V17" s="459"/>
      <c r="W17" s="459">
        <f>V$16+1</f>
        <v>2</v>
      </c>
      <c r="X17" s="459">
        <f>W17+1</f>
        <v>3</v>
      </c>
      <c r="Y17" s="459">
        <f aca="true" t="shared" si="5" ref="Y17:BW17">X17+1</f>
        <v>4</v>
      </c>
      <c r="Z17" s="459">
        <f t="shared" si="5"/>
        <v>5</v>
      </c>
      <c r="AA17" s="459">
        <f t="shared" si="5"/>
        <v>6</v>
      </c>
      <c r="AB17" s="459">
        <f t="shared" si="5"/>
        <v>7</v>
      </c>
      <c r="AC17" s="459">
        <f t="shared" si="5"/>
        <v>8</v>
      </c>
      <c r="AD17" s="459">
        <f t="shared" si="5"/>
        <v>9</v>
      </c>
      <c r="AE17" s="459">
        <f t="shared" si="5"/>
        <v>10</v>
      </c>
      <c r="AF17" s="459">
        <f t="shared" si="5"/>
        <v>11</v>
      </c>
      <c r="AG17" s="459">
        <f t="shared" si="5"/>
        <v>12</v>
      </c>
      <c r="AH17" s="459">
        <f t="shared" si="5"/>
        <v>13</v>
      </c>
      <c r="AI17" s="459">
        <f t="shared" si="5"/>
        <v>14</v>
      </c>
      <c r="AJ17" s="459">
        <f t="shared" si="5"/>
        <v>15</v>
      </c>
      <c r="AK17" s="459">
        <f t="shared" si="5"/>
        <v>16</v>
      </c>
      <c r="AL17" s="459">
        <f t="shared" si="5"/>
        <v>17</v>
      </c>
      <c r="AM17" s="459">
        <f t="shared" si="5"/>
        <v>18</v>
      </c>
      <c r="AN17" s="459">
        <f t="shared" si="5"/>
        <v>19</v>
      </c>
      <c r="AO17" s="459">
        <f t="shared" si="5"/>
        <v>20</v>
      </c>
      <c r="AP17" s="459">
        <f t="shared" si="5"/>
        <v>21</v>
      </c>
      <c r="AQ17" s="459">
        <f t="shared" si="5"/>
        <v>22</v>
      </c>
      <c r="AR17" s="459">
        <f t="shared" si="5"/>
        <v>23</v>
      </c>
      <c r="AS17" s="459">
        <f t="shared" si="5"/>
        <v>24</v>
      </c>
      <c r="AT17" s="459">
        <f t="shared" si="5"/>
        <v>25</v>
      </c>
      <c r="AU17" s="459">
        <f t="shared" si="5"/>
        <v>26</v>
      </c>
      <c r="AV17" s="459">
        <f t="shared" si="5"/>
        <v>27</v>
      </c>
      <c r="AW17" s="459">
        <f t="shared" si="5"/>
        <v>28</v>
      </c>
      <c r="AX17" s="459">
        <f t="shared" si="5"/>
        <v>29</v>
      </c>
      <c r="AY17" s="459">
        <f t="shared" si="5"/>
        <v>30</v>
      </c>
      <c r="AZ17" s="459">
        <f t="shared" si="5"/>
        <v>31</v>
      </c>
      <c r="BA17" s="459">
        <f t="shared" si="5"/>
        <v>32</v>
      </c>
      <c r="BB17" s="459">
        <f t="shared" si="5"/>
        <v>33</v>
      </c>
      <c r="BC17" s="459">
        <f t="shared" si="5"/>
        <v>34</v>
      </c>
      <c r="BD17" s="459">
        <f t="shared" si="5"/>
        <v>35</v>
      </c>
      <c r="BE17" s="459">
        <f t="shared" si="5"/>
        <v>36</v>
      </c>
      <c r="BF17" s="459">
        <f t="shared" si="5"/>
        <v>37</v>
      </c>
      <c r="BG17" s="459">
        <f t="shared" si="5"/>
        <v>38</v>
      </c>
      <c r="BH17" s="459">
        <f t="shared" si="5"/>
        <v>39</v>
      </c>
      <c r="BI17" s="459">
        <f t="shared" si="5"/>
        <v>40</v>
      </c>
      <c r="BJ17" s="459">
        <f t="shared" si="5"/>
        <v>41</v>
      </c>
      <c r="BK17" s="459">
        <f t="shared" si="5"/>
        <v>42</v>
      </c>
      <c r="BL17" s="459">
        <f t="shared" si="5"/>
        <v>43</v>
      </c>
      <c r="BM17" s="459">
        <f t="shared" si="5"/>
        <v>44</v>
      </c>
      <c r="BN17" s="459">
        <f t="shared" si="5"/>
        <v>45</v>
      </c>
      <c r="BO17" s="459">
        <f t="shared" si="5"/>
        <v>46</v>
      </c>
      <c r="BP17" s="459">
        <f t="shared" si="5"/>
        <v>47</v>
      </c>
      <c r="BQ17" s="459">
        <f t="shared" si="5"/>
        <v>48</v>
      </c>
      <c r="BR17" s="459">
        <f t="shared" si="5"/>
        <v>49</v>
      </c>
      <c r="BS17" s="459">
        <f t="shared" si="5"/>
        <v>50</v>
      </c>
      <c r="BT17" s="459">
        <f t="shared" si="5"/>
        <v>51</v>
      </c>
      <c r="BU17" s="459">
        <f t="shared" si="5"/>
        <v>52</v>
      </c>
      <c r="BV17" s="459">
        <f t="shared" si="5"/>
        <v>53</v>
      </c>
      <c r="BW17" s="459">
        <f t="shared" si="5"/>
        <v>54</v>
      </c>
      <c r="BX17" s="1"/>
      <c r="BY17" s="1"/>
      <c r="BZ17" s="1"/>
    </row>
    <row r="18" spans="1:78" ht="24.75" customHeight="1">
      <c r="A18" s="404" t="s">
        <v>269</v>
      </c>
      <c r="B18" s="558"/>
      <c r="C18" s="559"/>
      <c r="D18" s="405" t="s">
        <v>282</v>
      </c>
      <c r="E18" s="558"/>
      <c r="F18" s="559"/>
      <c r="G18" s="404" t="s">
        <v>269</v>
      </c>
      <c r="H18" s="558"/>
      <c r="I18" s="559"/>
      <c r="J18" s="405" t="s">
        <v>282</v>
      </c>
      <c r="K18" s="558"/>
      <c r="L18" s="559"/>
      <c r="T18" s="1"/>
      <c r="U18" s="2"/>
      <c r="V18" s="460" t="str">
        <f>IF(V16&gt;=10,V16,(0&amp;V16))</f>
        <v>01</v>
      </c>
      <c r="W18" s="460" t="str">
        <f aca="true" t="shared" si="6" ref="W18:BW18">IF(W16&gt;=10,W16,(0&amp;W16))</f>
        <v>02</v>
      </c>
      <c r="X18" s="460" t="str">
        <f t="shared" si="6"/>
        <v>03</v>
      </c>
      <c r="Y18" s="460" t="str">
        <f t="shared" si="6"/>
        <v>04</v>
      </c>
      <c r="Z18" s="460" t="str">
        <f t="shared" si="6"/>
        <v>05</v>
      </c>
      <c r="AA18" s="460" t="str">
        <f t="shared" si="6"/>
        <v>06</v>
      </c>
      <c r="AB18" s="460" t="str">
        <f t="shared" si="6"/>
        <v>07</v>
      </c>
      <c r="AC18" s="460" t="str">
        <f t="shared" si="6"/>
        <v>08</v>
      </c>
      <c r="AD18" s="460" t="str">
        <f t="shared" si="6"/>
        <v>09</v>
      </c>
      <c r="AE18" s="460">
        <f t="shared" si="6"/>
        <v>10</v>
      </c>
      <c r="AF18" s="460">
        <f t="shared" si="6"/>
        <v>11</v>
      </c>
      <c r="AG18" s="460">
        <f t="shared" si="6"/>
        <v>12</v>
      </c>
      <c r="AH18" s="460" t="str">
        <f t="shared" si="6"/>
        <v>01</v>
      </c>
      <c r="AI18" s="460" t="str">
        <f t="shared" si="6"/>
        <v>02</v>
      </c>
      <c r="AJ18" s="460" t="str">
        <f t="shared" si="6"/>
        <v>03</v>
      </c>
      <c r="AK18" s="460" t="str">
        <f t="shared" si="6"/>
        <v>04</v>
      </c>
      <c r="AL18" s="460" t="str">
        <f t="shared" si="6"/>
        <v>05</v>
      </c>
      <c r="AM18" s="460" t="str">
        <f t="shared" si="6"/>
        <v>06</v>
      </c>
      <c r="AN18" s="460" t="str">
        <f t="shared" si="6"/>
        <v>07</v>
      </c>
      <c r="AO18" s="460" t="str">
        <f t="shared" si="6"/>
        <v>08</v>
      </c>
      <c r="AP18" s="460" t="str">
        <f t="shared" si="6"/>
        <v>09</v>
      </c>
      <c r="AQ18" s="460">
        <f t="shared" si="6"/>
        <v>10</v>
      </c>
      <c r="AR18" s="460">
        <f t="shared" si="6"/>
        <v>11</v>
      </c>
      <c r="AS18" s="460">
        <f t="shared" si="6"/>
        <v>12</v>
      </c>
      <c r="AT18" s="460" t="str">
        <f t="shared" si="6"/>
        <v>01</v>
      </c>
      <c r="AU18" s="460" t="str">
        <f t="shared" si="6"/>
        <v>02</v>
      </c>
      <c r="AV18" s="460" t="str">
        <f t="shared" si="6"/>
        <v>03</v>
      </c>
      <c r="AW18" s="460" t="str">
        <f t="shared" si="6"/>
        <v>04</v>
      </c>
      <c r="AX18" s="460" t="str">
        <f t="shared" si="6"/>
        <v>05</v>
      </c>
      <c r="AY18" s="460" t="str">
        <f t="shared" si="6"/>
        <v>06</v>
      </c>
      <c r="AZ18" s="460" t="str">
        <f t="shared" si="6"/>
        <v>07</v>
      </c>
      <c r="BA18" s="460" t="str">
        <f t="shared" si="6"/>
        <v>08</v>
      </c>
      <c r="BB18" s="460" t="str">
        <f t="shared" si="6"/>
        <v>09</v>
      </c>
      <c r="BC18" s="460">
        <f t="shared" si="6"/>
        <v>10</v>
      </c>
      <c r="BD18" s="460">
        <f t="shared" si="6"/>
        <v>11</v>
      </c>
      <c r="BE18" s="460">
        <f t="shared" si="6"/>
        <v>12</v>
      </c>
      <c r="BF18" s="460" t="str">
        <f t="shared" si="6"/>
        <v>01</v>
      </c>
      <c r="BG18" s="460" t="str">
        <f t="shared" si="6"/>
        <v>02</v>
      </c>
      <c r="BH18" s="460" t="str">
        <f t="shared" si="6"/>
        <v>03</v>
      </c>
      <c r="BI18" s="460" t="str">
        <f t="shared" si="6"/>
        <v>04</v>
      </c>
      <c r="BJ18" s="460" t="str">
        <f t="shared" si="6"/>
        <v>05</v>
      </c>
      <c r="BK18" s="460" t="str">
        <f t="shared" si="6"/>
        <v>06</v>
      </c>
      <c r="BL18" s="460" t="str">
        <f t="shared" si="6"/>
        <v>07</v>
      </c>
      <c r="BM18" s="460" t="str">
        <f t="shared" si="6"/>
        <v>08</v>
      </c>
      <c r="BN18" s="460" t="str">
        <f t="shared" si="6"/>
        <v>09</v>
      </c>
      <c r="BO18" s="460">
        <f t="shared" si="6"/>
        <v>10</v>
      </c>
      <c r="BP18" s="460">
        <f t="shared" si="6"/>
        <v>11</v>
      </c>
      <c r="BQ18" s="460">
        <f t="shared" si="6"/>
        <v>12</v>
      </c>
      <c r="BR18" s="460" t="str">
        <f t="shared" si="6"/>
        <v>01</v>
      </c>
      <c r="BS18" s="460" t="str">
        <f t="shared" si="6"/>
        <v>02</v>
      </c>
      <c r="BT18" s="460" t="str">
        <f t="shared" si="6"/>
        <v>03</v>
      </c>
      <c r="BU18" s="460" t="str">
        <f t="shared" si="6"/>
        <v>04</v>
      </c>
      <c r="BV18" s="460" t="str">
        <f t="shared" si="6"/>
        <v>05</v>
      </c>
      <c r="BW18" s="460" t="str">
        <f t="shared" si="6"/>
        <v>06</v>
      </c>
      <c r="BX18" s="1"/>
      <c r="BY18" s="1"/>
      <c r="BZ18" s="1"/>
    </row>
    <row r="19" spans="1:78" ht="24.75" customHeight="1">
      <c r="A19" s="404" t="s">
        <v>269</v>
      </c>
      <c r="B19" s="558"/>
      <c r="C19" s="559"/>
      <c r="D19" s="405" t="s">
        <v>282</v>
      </c>
      <c r="E19" s="558"/>
      <c r="F19" s="559"/>
      <c r="G19" s="404" t="s">
        <v>269</v>
      </c>
      <c r="H19" s="558"/>
      <c r="I19" s="559"/>
      <c r="J19" s="405" t="s">
        <v>282</v>
      </c>
      <c r="K19" s="558"/>
      <c r="L19" s="559"/>
      <c r="T19" s="1"/>
      <c r="U19" s="2"/>
      <c r="V19" s="2">
        <f>T16</f>
        <v>1900</v>
      </c>
      <c r="W19" s="2">
        <f aca="true" t="shared" si="7" ref="W19:AG19">IF(W17&gt;12,$T$16+1,$T$16)</f>
        <v>1900</v>
      </c>
      <c r="X19" s="2">
        <f t="shared" si="7"/>
        <v>1900</v>
      </c>
      <c r="Y19" s="2">
        <f t="shared" si="7"/>
        <v>1900</v>
      </c>
      <c r="Z19" s="2">
        <f t="shared" si="7"/>
        <v>1900</v>
      </c>
      <c r="AA19" s="2">
        <f t="shared" si="7"/>
        <v>1900</v>
      </c>
      <c r="AB19" s="2">
        <f t="shared" si="7"/>
        <v>1900</v>
      </c>
      <c r="AC19" s="2">
        <f t="shared" si="7"/>
        <v>1900</v>
      </c>
      <c r="AD19" s="2">
        <f t="shared" si="7"/>
        <v>1900</v>
      </c>
      <c r="AE19" s="2">
        <f t="shared" si="7"/>
        <v>1900</v>
      </c>
      <c r="AF19" s="2">
        <f t="shared" si="7"/>
        <v>1900</v>
      </c>
      <c r="AG19" s="2">
        <f t="shared" si="7"/>
        <v>1900</v>
      </c>
      <c r="AH19" s="2">
        <f>IF(AH17&gt;24,$T$16+2,$T$16+1)</f>
        <v>1901</v>
      </c>
      <c r="AI19" s="2">
        <f aca="true" t="shared" si="8" ref="AI19:AR19">IF(AI17&gt;24,$T$16+2,$T$16+1)</f>
        <v>1901</v>
      </c>
      <c r="AJ19" s="2">
        <f t="shared" si="8"/>
        <v>1901</v>
      </c>
      <c r="AK19" s="2">
        <f t="shared" si="8"/>
        <v>1901</v>
      </c>
      <c r="AL19" s="2">
        <f t="shared" si="8"/>
        <v>1901</v>
      </c>
      <c r="AM19" s="2">
        <f t="shared" si="8"/>
        <v>1901</v>
      </c>
      <c r="AN19" s="2">
        <f t="shared" si="8"/>
        <v>1901</v>
      </c>
      <c r="AO19" s="2">
        <f t="shared" si="8"/>
        <v>1901</v>
      </c>
      <c r="AP19" s="2">
        <f t="shared" si="8"/>
        <v>1901</v>
      </c>
      <c r="AQ19" s="2">
        <f t="shared" si="8"/>
        <v>1901</v>
      </c>
      <c r="AR19" s="2">
        <f t="shared" si="8"/>
        <v>1901</v>
      </c>
      <c r="AS19" s="2">
        <f>IF(AS17&gt;24,$T$16+2,$T$16+1)</f>
        <v>1901</v>
      </c>
      <c r="AT19" s="2">
        <f>IF(AT17&gt;36,$T$16+3,$T$16+2)</f>
        <v>1902</v>
      </c>
      <c r="AU19" s="2">
        <f aca="true" t="shared" si="9" ref="AU19:BG19">IF(AU17&gt;36,$T$16+3,$T$16+2)</f>
        <v>1902</v>
      </c>
      <c r="AV19" s="2">
        <f t="shared" si="9"/>
        <v>1902</v>
      </c>
      <c r="AW19" s="2">
        <f t="shared" si="9"/>
        <v>1902</v>
      </c>
      <c r="AX19" s="2">
        <f t="shared" si="9"/>
        <v>1902</v>
      </c>
      <c r="AY19" s="2">
        <f t="shared" si="9"/>
        <v>1902</v>
      </c>
      <c r="AZ19" s="2">
        <f t="shared" si="9"/>
        <v>1902</v>
      </c>
      <c r="BA19" s="2">
        <f t="shared" si="9"/>
        <v>1902</v>
      </c>
      <c r="BB19" s="2">
        <f t="shared" si="9"/>
        <v>1902</v>
      </c>
      <c r="BC19" s="2">
        <f t="shared" si="9"/>
        <v>1902</v>
      </c>
      <c r="BD19" s="2">
        <f t="shared" si="9"/>
        <v>1902</v>
      </c>
      <c r="BE19" s="2">
        <f t="shared" si="9"/>
        <v>1902</v>
      </c>
      <c r="BF19" s="2">
        <f t="shared" si="9"/>
        <v>1903</v>
      </c>
      <c r="BG19" s="2">
        <f t="shared" si="9"/>
        <v>1903</v>
      </c>
      <c r="BH19" s="2">
        <f>IF(BH17&gt;36,$T$16+3,$T$16+2)</f>
        <v>1903</v>
      </c>
      <c r="BI19" s="2">
        <f>IF(BI17&gt;48,$T$16+4,$T$16+3)</f>
        <v>1903</v>
      </c>
      <c r="BJ19" s="2">
        <f aca="true" t="shared" si="10" ref="BJ19:BQ19">IF(BJ17&gt;48,$T$16+4,$T$16+3)</f>
        <v>1903</v>
      </c>
      <c r="BK19" s="2">
        <f t="shared" si="10"/>
        <v>1903</v>
      </c>
      <c r="BL19" s="2">
        <f t="shared" si="10"/>
        <v>1903</v>
      </c>
      <c r="BM19" s="2">
        <f t="shared" si="10"/>
        <v>1903</v>
      </c>
      <c r="BN19" s="2">
        <f t="shared" si="10"/>
        <v>1903</v>
      </c>
      <c r="BO19" s="2">
        <f t="shared" si="10"/>
        <v>1903</v>
      </c>
      <c r="BP19" s="2">
        <f t="shared" si="10"/>
        <v>1903</v>
      </c>
      <c r="BQ19" s="2">
        <f t="shared" si="10"/>
        <v>1903</v>
      </c>
      <c r="BR19" s="2">
        <f aca="true" t="shared" si="11" ref="BR19:BW19">IF(BR17&gt;49,$T$16+5,$T$16+4)</f>
        <v>1904</v>
      </c>
      <c r="BS19" s="2">
        <f t="shared" si="11"/>
        <v>1905</v>
      </c>
      <c r="BT19" s="2">
        <f t="shared" si="11"/>
        <v>1905</v>
      </c>
      <c r="BU19" s="2">
        <f t="shared" si="11"/>
        <v>1905</v>
      </c>
      <c r="BV19" s="2">
        <f t="shared" si="11"/>
        <v>1905</v>
      </c>
      <c r="BW19" s="2">
        <f t="shared" si="11"/>
        <v>1905</v>
      </c>
      <c r="BX19" s="1"/>
      <c r="BY19" s="1"/>
      <c r="BZ19" s="1"/>
    </row>
    <row r="20" spans="1:78" ht="24.75" customHeight="1">
      <c r="A20" s="404" t="s">
        <v>269</v>
      </c>
      <c r="B20" s="558"/>
      <c r="C20" s="559"/>
      <c r="D20" s="405" t="s">
        <v>282</v>
      </c>
      <c r="E20" s="558"/>
      <c r="F20" s="559"/>
      <c r="G20" s="404" t="s">
        <v>269</v>
      </c>
      <c r="H20" s="558"/>
      <c r="I20" s="559"/>
      <c r="J20" s="405" t="s">
        <v>282</v>
      </c>
      <c r="K20" s="558"/>
      <c r="L20" s="559"/>
      <c r="T20" s="1"/>
      <c r="U20" s="362" t="s">
        <v>116</v>
      </c>
      <c r="V20" s="461">
        <f>(V19&amp;0&amp;V18)*1</f>
        <v>1900001</v>
      </c>
      <c r="W20" s="461">
        <f aca="true" t="shared" si="12" ref="W20:BE20">(W19&amp;0&amp;W18)*1</f>
        <v>1900002</v>
      </c>
      <c r="X20" s="461">
        <f t="shared" si="12"/>
        <v>1900003</v>
      </c>
      <c r="Y20" s="461">
        <f t="shared" si="12"/>
        <v>1900004</v>
      </c>
      <c r="Z20" s="461">
        <f t="shared" si="12"/>
        <v>1900005</v>
      </c>
      <c r="AA20" s="461">
        <f t="shared" si="12"/>
        <v>1900006</v>
      </c>
      <c r="AB20" s="461">
        <f t="shared" si="12"/>
        <v>1900007</v>
      </c>
      <c r="AC20" s="461">
        <f t="shared" si="12"/>
        <v>1900008</v>
      </c>
      <c r="AD20" s="461">
        <f t="shared" si="12"/>
        <v>1900009</v>
      </c>
      <c r="AE20" s="461">
        <f t="shared" si="12"/>
        <v>1900010</v>
      </c>
      <c r="AF20" s="461">
        <f t="shared" si="12"/>
        <v>1900011</v>
      </c>
      <c r="AG20" s="461">
        <f t="shared" si="12"/>
        <v>1900012</v>
      </c>
      <c r="AH20" s="461">
        <f t="shared" si="12"/>
        <v>1901001</v>
      </c>
      <c r="AI20" s="461">
        <f t="shared" si="12"/>
        <v>1901002</v>
      </c>
      <c r="AJ20" s="461">
        <f t="shared" si="12"/>
        <v>1901003</v>
      </c>
      <c r="AK20" s="461">
        <f t="shared" si="12"/>
        <v>1901004</v>
      </c>
      <c r="AL20" s="461">
        <f t="shared" si="12"/>
        <v>1901005</v>
      </c>
      <c r="AM20" s="461">
        <f t="shared" si="12"/>
        <v>1901006</v>
      </c>
      <c r="AN20" s="461">
        <f t="shared" si="12"/>
        <v>1901007</v>
      </c>
      <c r="AO20" s="461">
        <f t="shared" si="12"/>
        <v>1901008</v>
      </c>
      <c r="AP20" s="461">
        <f t="shared" si="12"/>
        <v>1901009</v>
      </c>
      <c r="AQ20" s="461">
        <f t="shared" si="12"/>
        <v>1901010</v>
      </c>
      <c r="AR20" s="461">
        <f t="shared" si="12"/>
        <v>1901011</v>
      </c>
      <c r="AS20" s="461">
        <f t="shared" si="12"/>
        <v>1901012</v>
      </c>
      <c r="AT20" s="461">
        <f t="shared" si="12"/>
        <v>1902001</v>
      </c>
      <c r="AU20" s="461">
        <f t="shared" si="12"/>
        <v>1902002</v>
      </c>
      <c r="AV20" s="461">
        <f t="shared" si="12"/>
        <v>1902003</v>
      </c>
      <c r="AW20" s="461">
        <f t="shared" si="12"/>
        <v>1902004</v>
      </c>
      <c r="AX20" s="461">
        <f t="shared" si="12"/>
        <v>1902005</v>
      </c>
      <c r="AY20" s="461">
        <f t="shared" si="12"/>
        <v>1902006</v>
      </c>
      <c r="AZ20" s="461">
        <f t="shared" si="12"/>
        <v>1902007</v>
      </c>
      <c r="BA20" s="461">
        <f t="shared" si="12"/>
        <v>1902008</v>
      </c>
      <c r="BB20" s="461">
        <f t="shared" si="12"/>
        <v>1902009</v>
      </c>
      <c r="BC20" s="461">
        <f t="shared" si="12"/>
        <v>1902010</v>
      </c>
      <c r="BD20" s="461">
        <f t="shared" si="12"/>
        <v>1902011</v>
      </c>
      <c r="BE20" s="461">
        <f t="shared" si="12"/>
        <v>1902012</v>
      </c>
      <c r="BF20" s="461">
        <f aca="true" t="shared" si="13" ref="BF20:BW20">(BF19&amp;0&amp;BF18)*1</f>
        <v>1903001</v>
      </c>
      <c r="BG20" s="461">
        <f t="shared" si="13"/>
        <v>1903002</v>
      </c>
      <c r="BH20" s="461">
        <f t="shared" si="13"/>
        <v>1903003</v>
      </c>
      <c r="BI20" s="461">
        <f t="shared" si="13"/>
        <v>1903004</v>
      </c>
      <c r="BJ20" s="461">
        <f t="shared" si="13"/>
        <v>1903005</v>
      </c>
      <c r="BK20" s="461">
        <f t="shared" si="13"/>
        <v>1903006</v>
      </c>
      <c r="BL20" s="461">
        <f t="shared" si="13"/>
        <v>1903007</v>
      </c>
      <c r="BM20" s="461">
        <f t="shared" si="13"/>
        <v>1903008</v>
      </c>
      <c r="BN20" s="461">
        <f t="shared" si="13"/>
        <v>1903009</v>
      </c>
      <c r="BO20" s="461">
        <f t="shared" si="13"/>
        <v>1903010</v>
      </c>
      <c r="BP20" s="461">
        <f t="shared" si="13"/>
        <v>1903011</v>
      </c>
      <c r="BQ20" s="461">
        <f t="shared" si="13"/>
        <v>1903012</v>
      </c>
      <c r="BR20" s="461">
        <f t="shared" si="13"/>
        <v>1904001</v>
      </c>
      <c r="BS20" s="461">
        <f t="shared" si="13"/>
        <v>1905002</v>
      </c>
      <c r="BT20" s="461">
        <f t="shared" si="13"/>
        <v>1905003</v>
      </c>
      <c r="BU20" s="461">
        <f t="shared" si="13"/>
        <v>1905004</v>
      </c>
      <c r="BV20" s="461">
        <f t="shared" si="13"/>
        <v>1905005</v>
      </c>
      <c r="BW20" s="461">
        <f t="shared" si="13"/>
        <v>1905006</v>
      </c>
      <c r="BX20" s="1"/>
      <c r="BY20" s="1"/>
      <c r="BZ20" s="1"/>
    </row>
    <row r="21" spans="1:78" ht="24.75" customHeight="1">
      <c r="A21" s="404" t="s">
        <v>269</v>
      </c>
      <c r="B21" s="558"/>
      <c r="C21" s="559"/>
      <c r="D21" s="405" t="s">
        <v>282</v>
      </c>
      <c r="E21" s="558"/>
      <c r="F21" s="559"/>
      <c r="G21" s="404" t="s">
        <v>269</v>
      </c>
      <c r="H21" s="558"/>
      <c r="I21" s="559"/>
      <c r="J21" s="405" t="s">
        <v>282</v>
      </c>
      <c r="K21" s="558"/>
      <c r="L21" s="559"/>
      <c r="T21" s="1"/>
      <c r="U21" s="362" t="s">
        <v>404</v>
      </c>
      <c r="V21" s="461" t="str">
        <f>IF(V16&lt;4,"I",IF(V16&lt;7,"II",IF(V16&lt;10,"III","IV")))</f>
        <v>I</v>
      </c>
      <c r="W21" s="461" t="str">
        <f aca="true" t="shared" si="14" ref="W21:BW21">IF(W16&lt;4,"I",IF(W16&lt;7,"II",IF(W16&lt;10,"III","IV")))</f>
        <v>I</v>
      </c>
      <c r="X21" s="461" t="str">
        <f t="shared" si="14"/>
        <v>I</v>
      </c>
      <c r="Y21" s="461" t="str">
        <f t="shared" si="14"/>
        <v>II</v>
      </c>
      <c r="Z21" s="461" t="str">
        <f t="shared" si="14"/>
        <v>II</v>
      </c>
      <c r="AA21" s="461" t="str">
        <f t="shared" si="14"/>
        <v>II</v>
      </c>
      <c r="AB21" s="461" t="str">
        <f t="shared" si="14"/>
        <v>III</v>
      </c>
      <c r="AC21" s="461" t="str">
        <f t="shared" si="14"/>
        <v>III</v>
      </c>
      <c r="AD21" s="461" t="str">
        <f t="shared" si="14"/>
        <v>III</v>
      </c>
      <c r="AE21" s="461" t="str">
        <f t="shared" si="14"/>
        <v>IV</v>
      </c>
      <c r="AF21" s="461" t="str">
        <f t="shared" si="14"/>
        <v>IV</v>
      </c>
      <c r="AG21" s="461" t="str">
        <f t="shared" si="14"/>
        <v>IV</v>
      </c>
      <c r="AH21" s="461" t="str">
        <f t="shared" si="14"/>
        <v>I</v>
      </c>
      <c r="AI21" s="461" t="str">
        <f t="shared" si="14"/>
        <v>I</v>
      </c>
      <c r="AJ21" s="461" t="str">
        <f t="shared" si="14"/>
        <v>I</v>
      </c>
      <c r="AK21" s="461" t="str">
        <f t="shared" si="14"/>
        <v>II</v>
      </c>
      <c r="AL21" s="461" t="str">
        <f t="shared" si="14"/>
        <v>II</v>
      </c>
      <c r="AM21" s="461" t="str">
        <f t="shared" si="14"/>
        <v>II</v>
      </c>
      <c r="AN21" s="461" t="str">
        <f t="shared" si="14"/>
        <v>III</v>
      </c>
      <c r="AO21" s="461" t="str">
        <f t="shared" si="14"/>
        <v>III</v>
      </c>
      <c r="AP21" s="461" t="str">
        <f t="shared" si="14"/>
        <v>III</v>
      </c>
      <c r="AQ21" s="461" t="str">
        <f t="shared" si="14"/>
        <v>IV</v>
      </c>
      <c r="AR21" s="461" t="str">
        <f t="shared" si="14"/>
        <v>IV</v>
      </c>
      <c r="AS21" s="461" t="str">
        <f t="shared" si="14"/>
        <v>IV</v>
      </c>
      <c r="AT21" s="461" t="str">
        <f t="shared" si="14"/>
        <v>I</v>
      </c>
      <c r="AU21" s="461" t="str">
        <f t="shared" si="14"/>
        <v>I</v>
      </c>
      <c r="AV21" s="461" t="str">
        <f t="shared" si="14"/>
        <v>I</v>
      </c>
      <c r="AW21" s="461" t="str">
        <f t="shared" si="14"/>
        <v>II</v>
      </c>
      <c r="AX21" s="461" t="str">
        <f t="shared" si="14"/>
        <v>II</v>
      </c>
      <c r="AY21" s="461" t="str">
        <f t="shared" si="14"/>
        <v>II</v>
      </c>
      <c r="AZ21" s="461" t="str">
        <f t="shared" si="14"/>
        <v>III</v>
      </c>
      <c r="BA21" s="461" t="str">
        <f t="shared" si="14"/>
        <v>III</v>
      </c>
      <c r="BB21" s="461" t="str">
        <f t="shared" si="14"/>
        <v>III</v>
      </c>
      <c r="BC21" s="461" t="str">
        <f t="shared" si="14"/>
        <v>IV</v>
      </c>
      <c r="BD21" s="461" t="str">
        <f t="shared" si="14"/>
        <v>IV</v>
      </c>
      <c r="BE21" s="461" t="str">
        <f t="shared" si="14"/>
        <v>IV</v>
      </c>
      <c r="BF21" s="461" t="str">
        <f t="shared" si="14"/>
        <v>I</v>
      </c>
      <c r="BG21" s="461" t="str">
        <f t="shared" si="14"/>
        <v>I</v>
      </c>
      <c r="BH21" s="461" t="str">
        <f t="shared" si="14"/>
        <v>I</v>
      </c>
      <c r="BI21" s="461" t="str">
        <f t="shared" si="14"/>
        <v>II</v>
      </c>
      <c r="BJ21" s="461" t="str">
        <f t="shared" si="14"/>
        <v>II</v>
      </c>
      <c r="BK21" s="461" t="str">
        <f t="shared" si="14"/>
        <v>II</v>
      </c>
      <c r="BL21" s="461" t="str">
        <f t="shared" si="14"/>
        <v>III</v>
      </c>
      <c r="BM21" s="461" t="str">
        <f t="shared" si="14"/>
        <v>III</v>
      </c>
      <c r="BN21" s="461" t="str">
        <f t="shared" si="14"/>
        <v>III</v>
      </c>
      <c r="BO21" s="461" t="str">
        <f t="shared" si="14"/>
        <v>IV</v>
      </c>
      <c r="BP21" s="461" t="str">
        <f t="shared" si="14"/>
        <v>IV</v>
      </c>
      <c r="BQ21" s="461" t="str">
        <f t="shared" si="14"/>
        <v>IV</v>
      </c>
      <c r="BR21" s="461" t="str">
        <f t="shared" si="14"/>
        <v>I</v>
      </c>
      <c r="BS21" s="461" t="str">
        <f t="shared" si="14"/>
        <v>I</v>
      </c>
      <c r="BT21" s="461" t="str">
        <f t="shared" si="14"/>
        <v>I</v>
      </c>
      <c r="BU21" s="461" t="str">
        <f t="shared" si="14"/>
        <v>II</v>
      </c>
      <c r="BV21" s="461" t="str">
        <f t="shared" si="14"/>
        <v>II</v>
      </c>
      <c r="BW21" s="461" t="str">
        <f t="shared" si="14"/>
        <v>II</v>
      </c>
      <c r="BX21" s="1"/>
      <c r="BY21" s="1"/>
      <c r="BZ21" s="1"/>
    </row>
    <row r="22" spans="1:78" ht="24.75" customHeight="1">
      <c r="A22" s="404" t="s">
        <v>269</v>
      </c>
      <c r="B22" s="558"/>
      <c r="C22" s="559"/>
      <c r="D22" s="405" t="s">
        <v>282</v>
      </c>
      <c r="E22" s="558"/>
      <c r="F22" s="559"/>
      <c r="G22" s="404" t="s">
        <v>269</v>
      </c>
      <c r="H22" s="558"/>
      <c r="I22" s="559"/>
      <c r="J22" s="405" t="s">
        <v>282</v>
      </c>
      <c r="K22" s="558"/>
      <c r="L22" s="559"/>
      <c r="T22" s="1"/>
      <c r="U22" s="462" t="s">
        <v>115</v>
      </c>
      <c r="V22" s="2">
        <f>(U16&amp;0&amp;W22)*1</f>
        <v>1900001</v>
      </c>
      <c r="W22" s="2" t="str">
        <f>IF(MONTH(K16)&gt;=10,MONTH(K16),0&amp;MONTH(K16))</f>
        <v>01</v>
      </c>
      <c r="X22" s="2"/>
      <c r="Y22" s="2"/>
      <c r="Z22" s="2"/>
      <c r="AA22" s="2"/>
      <c r="AB22" s="2"/>
      <c r="AC22" s="2"/>
      <c r="AD22" s="2"/>
      <c r="AE22" s="2"/>
      <c r="AF22" s="2"/>
      <c r="AG22" s="2"/>
      <c r="AH22" s="2" t="str">
        <f>IF(AH$19&gt;$V$22,"pp"," ")</f>
        <v> </v>
      </c>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1"/>
      <c r="BY22" s="1"/>
      <c r="BZ22" s="1"/>
    </row>
    <row r="23" spans="1:78" ht="24.75" customHeight="1">
      <c r="A23" s="404" t="s">
        <v>269</v>
      </c>
      <c r="B23" s="558"/>
      <c r="C23" s="559"/>
      <c r="D23" s="405" t="s">
        <v>282</v>
      </c>
      <c r="E23" s="558"/>
      <c r="F23" s="559"/>
      <c r="G23" s="404" t="s">
        <v>269</v>
      </c>
      <c r="H23" s="558"/>
      <c r="I23" s="559"/>
      <c r="J23" s="405" t="s">
        <v>282</v>
      </c>
      <c r="K23" s="558"/>
      <c r="L23" s="559"/>
      <c r="T23" s="1"/>
      <c r="U23" s="362" t="s">
        <v>407</v>
      </c>
      <c r="V23" s="2">
        <f>SUMIF(W23:BE23,"pp",W15)</f>
        <v>665</v>
      </c>
      <c r="W23" s="2" t="str">
        <f>IF(W$20&gt;$V$22,"pp"," ")</f>
        <v>pp</v>
      </c>
      <c r="X23" s="2" t="str">
        <f aca="true" t="shared" si="15" ref="X23:BW23">IF(X$20&gt;$V$22,"pp"," ")</f>
        <v>pp</v>
      </c>
      <c r="Y23" s="2" t="str">
        <f t="shared" si="15"/>
        <v>pp</v>
      </c>
      <c r="Z23" s="2" t="str">
        <f t="shared" si="15"/>
        <v>pp</v>
      </c>
      <c r="AA23" s="2" t="str">
        <f t="shared" si="15"/>
        <v>pp</v>
      </c>
      <c r="AB23" s="2" t="str">
        <f t="shared" si="15"/>
        <v>pp</v>
      </c>
      <c r="AC23" s="2" t="str">
        <f t="shared" si="15"/>
        <v>pp</v>
      </c>
      <c r="AD23" s="2" t="str">
        <f t="shared" si="15"/>
        <v>pp</v>
      </c>
      <c r="AE23" s="2" t="str">
        <f t="shared" si="15"/>
        <v>pp</v>
      </c>
      <c r="AF23" s="2" t="str">
        <f t="shared" si="15"/>
        <v>pp</v>
      </c>
      <c r="AG23" s="2" t="str">
        <f t="shared" si="15"/>
        <v>pp</v>
      </c>
      <c r="AH23" s="2" t="str">
        <f t="shared" si="15"/>
        <v>pp</v>
      </c>
      <c r="AI23" s="2" t="str">
        <f t="shared" si="15"/>
        <v>pp</v>
      </c>
      <c r="AJ23" s="2" t="str">
        <f t="shared" si="15"/>
        <v>pp</v>
      </c>
      <c r="AK23" s="2" t="str">
        <f t="shared" si="15"/>
        <v>pp</v>
      </c>
      <c r="AL23" s="2" t="str">
        <f t="shared" si="15"/>
        <v>pp</v>
      </c>
      <c r="AM23" s="2" t="str">
        <f t="shared" si="15"/>
        <v>pp</v>
      </c>
      <c r="AN23" s="2" t="str">
        <f t="shared" si="15"/>
        <v>pp</v>
      </c>
      <c r="AO23" s="2" t="str">
        <f t="shared" si="15"/>
        <v>pp</v>
      </c>
      <c r="AP23" s="2" t="str">
        <f t="shared" si="15"/>
        <v>pp</v>
      </c>
      <c r="AQ23" s="2" t="str">
        <f t="shared" si="15"/>
        <v>pp</v>
      </c>
      <c r="AR23" s="2" t="str">
        <f t="shared" si="15"/>
        <v>pp</v>
      </c>
      <c r="AS23" s="2" t="str">
        <f t="shared" si="15"/>
        <v>pp</v>
      </c>
      <c r="AT23" s="2" t="str">
        <f t="shared" si="15"/>
        <v>pp</v>
      </c>
      <c r="AU23" s="2" t="str">
        <f t="shared" si="15"/>
        <v>pp</v>
      </c>
      <c r="AV23" s="2" t="str">
        <f t="shared" si="15"/>
        <v>pp</v>
      </c>
      <c r="AW23" s="2" t="str">
        <f t="shared" si="15"/>
        <v>pp</v>
      </c>
      <c r="AX23" s="2" t="str">
        <f t="shared" si="15"/>
        <v>pp</v>
      </c>
      <c r="AY23" s="2" t="str">
        <f t="shared" si="15"/>
        <v>pp</v>
      </c>
      <c r="AZ23" s="2" t="str">
        <f t="shared" si="15"/>
        <v>pp</v>
      </c>
      <c r="BA23" s="2" t="str">
        <f t="shared" si="15"/>
        <v>pp</v>
      </c>
      <c r="BB23" s="2" t="str">
        <f t="shared" si="15"/>
        <v>pp</v>
      </c>
      <c r="BC23" s="2" t="str">
        <f t="shared" si="15"/>
        <v>pp</v>
      </c>
      <c r="BD23" s="2" t="str">
        <f t="shared" si="15"/>
        <v>pp</v>
      </c>
      <c r="BE23" s="2" t="str">
        <f t="shared" si="15"/>
        <v>pp</v>
      </c>
      <c r="BF23" s="2" t="str">
        <f t="shared" si="15"/>
        <v>pp</v>
      </c>
      <c r="BG23" s="2" t="str">
        <f t="shared" si="15"/>
        <v>pp</v>
      </c>
      <c r="BH23" s="2" t="str">
        <f t="shared" si="15"/>
        <v>pp</v>
      </c>
      <c r="BI23" s="2" t="str">
        <f t="shared" si="15"/>
        <v>pp</v>
      </c>
      <c r="BJ23" s="2" t="str">
        <f t="shared" si="15"/>
        <v>pp</v>
      </c>
      <c r="BK23" s="2" t="str">
        <f t="shared" si="15"/>
        <v>pp</v>
      </c>
      <c r="BL23" s="2" t="str">
        <f t="shared" si="15"/>
        <v>pp</v>
      </c>
      <c r="BM23" s="2" t="str">
        <f t="shared" si="15"/>
        <v>pp</v>
      </c>
      <c r="BN23" s="2" t="str">
        <f t="shared" si="15"/>
        <v>pp</v>
      </c>
      <c r="BO23" s="2" t="str">
        <f t="shared" si="15"/>
        <v>pp</v>
      </c>
      <c r="BP23" s="2" t="str">
        <f t="shared" si="15"/>
        <v>pp</v>
      </c>
      <c r="BQ23" s="2" t="str">
        <f t="shared" si="15"/>
        <v>pp</v>
      </c>
      <c r="BR23" s="2" t="str">
        <f t="shared" si="15"/>
        <v>pp</v>
      </c>
      <c r="BS23" s="2" t="str">
        <f t="shared" si="15"/>
        <v>pp</v>
      </c>
      <c r="BT23" s="2" t="str">
        <f t="shared" si="15"/>
        <v>pp</v>
      </c>
      <c r="BU23" s="2" t="str">
        <f t="shared" si="15"/>
        <v>pp</v>
      </c>
      <c r="BV23" s="2" t="str">
        <f t="shared" si="15"/>
        <v>pp</v>
      </c>
      <c r="BW23" s="2" t="str">
        <f t="shared" si="15"/>
        <v>pp</v>
      </c>
      <c r="BX23" s="1"/>
      <c r="BY23" s="1"/>
      <c r="BZ23" s="1"/>
    </row>
    <row r="24" spans="1:78" ht="24.75" customHeight="1">
      <c r="A24" s="404" t="s">
        <v>269</v>
      </c>
      <c r="B24" s="558"/>
      <c r="C24" s="559"/>
      <c r="D24" s="405" t="s">
        <v>282</v>
      </c>
      <c r="E24" s="558"/>
      <c r="F24" s="559"/>
      <c r="G24" s="404" t="s">
        <v>269</v>
      </c>
      <c r="H24" s="558"/>
      <c r="I24" s="559"/>
      <c r="J24" s="405" t="s">
        <v>282</v>
      </c>
      <c r="K24" s="558"/>
      <c r="L24" s="559"/>
      <c r="T24" s="1"/>
      <c r="U24" s="362" t="s">
        <v>408</v>
      </c>
      <c r="V24" s="2">
        <f>SUMIF(W24:BE24,"om",W15)</f>
        <v>0</v>
      </c>
      <c r="W24" s="2" t="str">
        <f>IF(W$20=$V$22,"om"," ")</f>
        <v> </v>
      </c>
      <c r="X24" s="2" t="str">
        <f aca="true" t="shared" si="16" ref="X24:BW24">IF(X$20=$V$22,"om"," ")</f>
        <v> </v>
      </c>
      <c r="Y24" s="2" t="str">
        <f t="shared" si="16"/>
        <v> </v>
      </c>
      <c r="Z24" s="2" t="str">
        <f t="shared" si="16"/>
        <v> </v>
      </c>
      <c r="AA24" s="2" t="str">
        <f t="shared" si="16"/>
        <v> </v>
      </c>
      <c r="AB24" s="2" t="str">
        <f t="shared" si="16"/>
        <v> </v>
      </c>
      <c r="AC24" s="2" t="str">
        <f t="shared" si="16"/>
        <v> </v>
      </c>
      <c r="AD24" s="2" t="str">
        <f t="shared" si="16"/>
        <v> </v>
      </c>
      <c r="AE24" s="2" t="str">
        <f t="shared" si="16"/>
        <v> </v>
      </c>
      <c r="AF24" s="2" t="str">
        <f t="shared" si="16"/>
        <v> </v>
      </c>
      <c r="AG24" s="2" t="str">
        <f t="shared" si="16"/>
        <v> </v>
      </c>
      <c r="AH24" s="2" t="str">
        <f t="shared" si="16"/>
        <v> </v>
      </c>
      <c r="AI24" s="2" t="str">
        <f t="shared" si="16"/>
        <v> </v>
      </c>
      <c r="AJ24" s="2" t="str">
        <f t="shared" si="16"/>
        <v> </v>
      </c>
      <c r="AK24" s="2" t="str">
        <f t="shared" si="16"/>
        <v> </v>
      </c>
      <c r="AL24" s="2" t="str">
        <f t="shared" si="16"/>
        <v> </v>
      </c>
      <c r="AM24" s="2" t="str">
        <f t="shared" si="16"/>
        <v> </v>
      </c>
      <c r="AN24" s="2" t="str">
        <f t="shared" si="16"/>
        <v> </v>
      </c>
      <c r="AO24" s="2" t="str">
        <f t="shared" si="16"/>
        <v> </v>
      </c>
      <c r="AP24" s="2" t="str">
        <f t="shared" si="16"/>
        <v> </v>
      </c>
      <c r="AQ24" s="2" t="str">
        <f t="shared" si="16"/>
        <v> </v>
      </c>
      <c r="AR24" s="2" t="str">
        <f t="shared" si="16"/>
        <v> </v>
      </c>
      <c r="AS24" s="2" t="str">
        <f t="shared" si="16"/>
        <v> </v>
      </c>
      <c r="AT24" s="2" t="str">
        <f t="shared" si="16"/>
        <v> </v>
      </c>
      <c r="AU24" s="2" t="str">
        <f t="shared" si="16"/>
        <v> </v>
      </c>
      <c r="AV24" s="2" t="str">
        <f t="shared" si="16"/>
        <v> </v>
      </c>
      <c r="AW24" s="2" t="str">
        <f t="shared" si="16"/>
        <v> </v>
      </c>
      <c r="AX24" s="2" t="str">
        <f t="shared" si="16"/>
        <v> </v>
      </c>
      <c r="AY24" s="2" t="str">
        <f t="shared" si="16"/>
        <v> </v>
      </c>
      <c r="AZ24" s="2" t="str">
        <f t="shared" si="16"/>
        <v> </v>
      </c>
      <c r="BA24" s="2" t="str">
        <f t="shared" si="16"/>
        <v> </v>
      </c>
      <c r="BB24" s="2" t="str">
        <f t="shared" si="16"/>
        <v> </v>
      </c>
      <c r="BC24" s="2" t="str">
        <f t="shared" si="16"/>
        <v> </v>
      </c>
      <c r="BD24" s="2" t="str">
        <f t="shared" si="16"/>
        <v> </v>
      </c>
      <c r="BE24" s="2" t="str">
        <f t="shared" si="16"/>
        <v> </v>
      </c>
      <c r="BF24" s="2" t="str">
        <f t="shared" si="16"/>
        <v> </v>
      </c>
      <c r="BG24" s="2" t="str">
        <f t="shared" si="16"/>
        <v> </v>
      </c>
      <c r="BH24" s="2" t="str">
        <f t="shared" si="16"/>
        <v> </v>
      </c>
      <c r="BI24" s="2" t="str">
        <f t="shared" si="16"/>
        <v> </v>
      </c>
      <c r="BJ24" s="2" t="str">
        <f t="shared" si="16"/>
        <v> </v>
      </c>
      <c r="BK24" s="2" t="str">
        <f t="shared" si="16"/>
        <v> </v>
      </c>
      <c r="BL24" s="2" t="str">
        <f t="shared" si="16"/>
        <v> </v>
      </c>
      <c r="BM24" s="2" t="str">
        <f t="shared" si="16"/>
        <v> </v>
      </c>
      <c r="BN24" s="2" t="str">
        <f t="shared" si="16"/>
        <v> </v>
      </c>
      <c r="BO24" s="2" t="str">
        <f t="shared" si="16"/>
        <v> </v>
      </c>
      <c r="BP24" s="2" t="str">
        <f t="shared" si="16"/>
        <v> </v>
      </c>
      <c r="BQ24" s="2" t="str">
        <f t="shared" si="16"/>
        <v> </v>
      </c>
      <c r="BR24" s="2" t="str">
        <f t="shared" si="16"/>
        <v> </v>
      </c>
      <c r="BS24" s="2" t="str">
        <f t="shared" si="16"/>
        <v> </v>
      </c>
      <c r="BT24" s="2" t="str">
        <f t="shared" si="16"/>
        <v> </v>
      </c>
      <c r="BU24" s="2" t="str">
        <f t="shared" si="16"/>
        <v> </v>
      </c>
      <c r="BV24" s="2" t="str">
        <f t="shared" si="16"/>
        <v> </v>
      </c>
      <c r="BW24" s="2" t="str">
        <f t="shared" si="16"/>
        <v> </v>
      </c>
      <c r="BX24" s="1"/>
      <c r="BY24" s="1"/>
      <c r="BZ24" s="1"/>
    </row>
    <row r="25" spans="1:78" ht="24.75" customHeight="1">
      <c r="A25" s="404" t="s">
        <v>269</v>
      </c>
      <c r="B25" s="558"/>
      <c r="C25" s="559"/>
      <c r="D25" s="405" t="s">
        <v>282</v>
      </c>
      <c r="E25" s="558"/>
      <c r="F25" s="559"/>
      <c r="G25" s="404" t="s">
        <v>269</v>
      </c>
      <c r="H25" s="558"/>
      <c r="I25" s="559"/>
      <c r="J25" s="405" t="s">
        <v>282</v>
      </c>
      <c r="K25" s="558"/>
      <c r="L25" s="559"/>
      <c r="T25" s="1"/>
      <c r="U25" s="463" t="s">
        <v>270</v>
      </c>
      <c r="V25" s="2">
        <f>(SUMIF(W24:BW24,"om",W19)&amp;SUMIF(W24:BW24,"om",W31))*1</f>
        <v>0</v>
      </c>
      <c r="W25" s="2">
        <f>SUMIF(W24:BW24,"om",W13)</f>
        <v>0</v>
      </c>
      <c r="X25" s="2">
        <f>SUMIF(W24:BW24,"om",W31)</f>
        <v>0</v>
      </c>
      <c r="Y25" s="2" t="str">
        <f aca="true" t="shared" si="17" ref="Y25:BE25">Y24&amp;Z23</f>
        <v> pp</v>
      </c>
      <c r="Z25" s="2" t="str">
        <f t="shared" si="17"/>
        <v> pp</v>
      </c>
      <c r="AA25" s="2" t="str">
        <f t="shared" si="17"/>
        <v> pp</v>
      </c>
      <c r="AB25" s="2" t="str">
        <f t="shared" si="17"/>
        <v> pp</v>
      </c>
      <c r="AC25" s="2" t="str">
        <f t="shared" si="17"/>
        <v> pp</v>
      </c>
      <c r="AD25" s="2" t="str">
        <f t="shared" si="17"/>
        <v> pp</v>
      </c>
      <c r="AE25" s="2" t="str">
        <f t="shared" si="17"/>
        <v> pp</v>
      </c>
      <c r="AF25" s="2" t="str">
        <f t="shared" si="17"/>
        <v> pp</v>
      </c>
      <c r="AG25" s="2" t="str">
        <f t="shared" si="17"/>
        <v> pp</v>
      </c>
      <c r="AH25" s="2" t="str">
        <f t="shared" si="17"/>
        <v> pp</v>
      </c>
      <c r="AI25" s="2" t="str">
        <f t="shared" si="17"/>
        <v> pp</v>
      </c>
      <c r="AJ25" s="2" t="str">
        <f t="shared" si="17"/>
        <v> pp</v>
      </c>
      <c r="AK25" s="2" t="str">
        <f t="shared" si="17"/>
        <v> pp</v>
      </c>
      <c r="AL25" s="2" t="str">
        <f t="shared" si="17"/>
        <v> pp</v>
      </c>
      <c r="AM25" s="2" t="str">
        <f t="shared" si="17"/>
        <v> pp</v>
      </c>
      <c r="AN25" s="2" t="str">
        <f t="shared" si="17"/>
        <v> pp</v>
      </c>
      <c r="AO25" s="2" t="str">
        <f t="shared" si="17"/>
        <v> pp</v>
      </c>
      <c r="AP25" s="2" t="str">
        <f t="shared" si="17"/>
        <v> pp</v>
      </c>
      <c r="AQ25" s="2" t="str">
        <f t="shared" si="17"/>
        <v> pp</v>
      </c>
      <c r="AR25" s="2" t="str">
        <f t="shared" si="17"/>
        <v> pp</v>
      </c>
      <c r="AS25" s="2" t="str">
        <f t="shared" si="17"/>
        <v> pp</v>
      </c>
      <c r="AT25" s="2" t="str">
        <f t="shared" si="17"/>
        <v> pp</v>
      </c>
      <c r="AU25" s="2" t="str">
        <f t="shared" si="17"/>
        <v> pp</v>
      </c>
      <c r="AV25" s="2" t="str">
        <f t="shared" si="17"/>
        <v> pp</v>
      </c>
      <c r="AW25" s="2" t="str">
        <f t="shared" si="17"/>
        <v> pp</v>
      </c>
      <c r="AX25" s="2" t="str">
        <f t="shared" si="17"/>
        <v> pp</v>
      </c>
      <c r="AY25" s="2" t="str">
        <f t="shared" si="17"/>
        <v> pp</v>
      </c>
      <c r="AZ25" s="2" t="str">
        <f t="shared" si="17"/>
        <v> pp</v>
      </c>
      <c r="BA25" s="2" t="str">
        <f t="shared" si="17"/>
        <v> pp</v>
      </c>
      <c r="BB25" s="2" t="str">
        <f t="shared" si="17"/>
        <v> pp</v>
      </c>
      <c r="BC25" s="2" t="str">
        <f t="shared" si="17"/>
        <v> pp</v>
      </c>
      <c r="BD25" s="2" t="str">
        <f t="shared" si="17"/>
        <v> pp</v>
      </c>
      <c r="BE25" s="2" t="str">
        <f t="shared" si="17"/>
        <v> pp</v>
      </c>
      <c r="BF25" s="2" t="str">
        <f aca="true" t="shared" si="18" ref="BF25:BW25">BF24&amp;BG23</f>
        <v> pp</v>
      </c>
      <c r="BG25" s="2" t="str">
        <f t="shared" si="18"/>
        <v> pp</v>
      </c>
      <c r="BH25" s="2" t="str">
        <f t="shared" si="18"/>
        <v> pp</v>
      </c>
      <c r="BI25" s="2" t="str">
        <f t="shared" si="18"/>
        <v> pp</v>
      </c>
      <c r="BJ25" s="2" t="str">
        <f t="shared" si="18"/>
        <v> pp</v>
      </c>
      <c r="BK25" s="2" t="str">
        <f t="shared" si="18"/>
        <v> pp</v>
      </c>
      <c r="BL25" s="2" t="str">
        <f t="shared" si="18"/>
        <v> pp</v>
      </c>
      <c r="BM25" s="2" t="str">
        <f t="shared" si="18"/>
        <v> pp</v>
      </c>
      <c r="BN25" s="2" t="str">
        <f t="shared" si="18"/>
        <v> pp</v>
      </c>
      <c r="BO25" s="2" t="str">
        <f t="shared" si="18"/>
        <v> pp</v>
      </c>
      <c r="BP25" s="2" t="str">
        <f t="shared" si="18"/>
        <v> pp</v>
      </c>
      <c r="BQ25" s="2" t="str">
        <f t="shared" si="18"/>
        <v> pp</v>
      </c>
      <c r="BR25" s="2" t="str">
        <f t="shared" si="18"/>
        <v> pp</v>
      </c>
      <c r="BS25" s="2" t="str">
        <f t="shared" si="18"/>
        <v> pp</v>
      </c>
      <c r="BT25" s="2" t="str">
        <f t="shared" si="18"/>
        <v> pp</v>
      </c>
      <c r="BU25" s="2" t="str">
        <f t="shared" si="18"/>
        <v> pp</v>
      </c>
      <c r="BV25" s="2" t="str">
        <f t="shared" si="18"/>
        <v> pp</v>
      </c>
      <c r="BW25" s="2" t="str">
        <f t="shared" si="18"/>
        <v> </v>
      </c>
      <c r="BX25" s="1"/>
      <c r="BY25" s="1"/>
      <c r="BZ25" s="1"/>
    </row>
    <row r="26" spans="1:78" ht="24.75" customHeight="1">
      <c r="A26" s="404" t="s">
        <v>269</v>
      </c>
      <c r="B26" s="558"/>
      <c r="C26" s="559"/>
      <c r="D26" s="405" t="s">
        <v>282</v>
      </c>
      <c r="E26" s="558"/>
      <c r="F26" s="559"/>
      <c r="G26" s="404" t="s">
        <v>269</v>
      </c>
      <c r="H26" s="558"/>
      <c r="I26" s="559"/>
      <c r="J26" s="405" t="s">
        <v>282</v>
      </c>
      <c r="K26" s="558"/>
      <c r="L26" s="559"/>
      <c r="T26" s="1"/>
      <c r="U26" s="2"/>
      <c r="V26" s="2">
        <f>V25</f>
        <v>0</v>
      </c>
      <c r="W26" s="2">
        <f>W15-$V$24</f>
        <v>2</v>
      </c>
      <c r="X26" s="2">
        <f aca="true" t="shared" si="19" ref="X26:AT26">X15-$V$24</f>
        <v>3</v>
      </c>
      <c r="Y26" s="2">
        <f t="shared" si="19"/>
        <v>4</v>
      </c>
      <c r="Z26" s="2">
        <f t="shared" si="19"/>
        <v>5</v>
      </c>
      <c r="AA26" s="2">
        <f t="shared" si="19"/>
        <v>6</v>
      </c>
      <c r="AB26" s="2">
        <f t="shared" si="19"/>
        <v>7</v>
      </c>
      <c r="AC26" s="2">
        <f t="shared" si="19"/>
        <v>8</v>
      </c>
      <c r="AD26" s="2">
        <f t="shared" si="19"/>
        <v>9</v>
      </c>
      <c r="AE26" s="2">
        <f t="shared" si="19"/>
        <v>10</v>
      </c>
      <c r="AF26" s="2">
        <f t="shared" si="19"/>
        <v>11</v>
      </c>
      <c r="AG26" s="2">
        <f t="shared" si="19"/>
        <v>12</v>
      </c>
      <c r="AH26" s="2">
        <f t="shared" si="19"/>
        <v>13</v>
      </c>
      <c r="AI26" s="2">
        <f t="shared" si="19"/>
        <v>14</v>
      </c>
      <c r="AJ26" s="2">
        <f t="shared" si="19"/>
        <v>15</v>
      </c>
      <c r="AK26" s="2">
        <f t="shared" si="19"/>
        <v>16</v>
      </c>
      <c r="AL26" s="2">
        <f t="shared" si="19"/>
        <v>17</v>
      </c>
      <c r="AM26" s="2">
        <f t="shared" si="19"/>
        <v>18</v>
      </c>
      <c r="AN26" s="2">
        <f t="shared" si="19"/>
        <v>19</v>
      </c>
      <c r="AO26" s="2">
        <f t="shared" si="19"/>
        <v>20</v>
      </c>
      <c r="AP26" s="2">
        <f t="shared" si="19"/>
        <v>21</v>
      </c>
      <c r="AQ26" s="2">
        <f t="shared" si="19"/>
        <v>22</v>
      </c>
      <c r="AR26" s="2">
        <f t="shared" si="19"/>
        <v>23</v>
      </c>
      <c r="AS26" s="2">
        <f t="shared" si="19"/>
        <v>24</v>
      </c>
      <c r="AT26" s="2">
        <f t="shared" si="19"/>
        <v>25</v>
      </c>
      <c r="AU26" s="2">
        <f aca="true" t="shared" si="20" ref="AU26:BW26">AU15-$V$24</f>
        <v>26</v>
      </c>
      <c r="AV26" s="2">
        <f t="shared" si="20"/>
        <v>27</v>
      </c>
      <c r="AW26" s="2">
        <f t="shared" si="20"/>
        <v>28</v>
      </c>
      <c r="AX26" s="2">
        <f t="shared" si="20"/>
        <v>29</v>
      </c>
      <c r="AY26" s="2">
        <f t="shared" si="20"/>
        <v>30</v>
      </c>
      <c r="AZ26" s="2">
        <f t="shared" si="20"/>
        <v>31</v>
      </c>
      <c r="BA26" s="2">
        <f t="shared" si="20"/>
        <v>32</v>
      </c>
      <c r="BB26" s="2">
        <f t="shared" si="20"/>
        <v>33</v>
      </c>
      <c r="BC26" s="2">
        <f t="shared" si="20"/>
        <v>34</v>
      </c>
      <c r="BD26" s="2">
        <f t="shared" si="20"/>
        <v>35</v>
      </c>
      <c r="BE26" s="2">
        <f t="shared" si="20"/>
        <v>36</v>
      </c>
      <c r="BF26" s="2">
        <f t="shared" si="20"/>
        <v>37</v>
      </c>
      <c r="BG26" s="2">
        <f t="shared" si="20"/>
        <v>38</v>
      </c>
      <c r="BH26" s="2">
        <f t="shared" si="20"/>
        <v>39</v>
      </c>
      <c r="BI26" s="2">
        <f t="shared" si="20"/>
        <v>40</v>
      </c>
      <c r="BJ26" s="2">
        <f t="shared" si="20"/>
        <v>41</v>
      </c>
      <c r="BK26" s="2">
        <f t="shared" si="20"/>
        <v>42</v>
      </c>
      <c r="BL26" s="2">
        <f t="shared" si="20"/>
        <v>43</v>
      </c>
      <c r="BM26" s="2">
        <f t="shared" si="20"/>
        <v>44</v>
      </c>
      <c r="BN26" s="2">
        <f t="shared" si="20"/>
        <v>45</v>
      </c>
      <c r="BO26" s="2">
        <f t="shared" si="20"/>
        <v>46</v>
      </c>
      <c r="BP26" s="2">
        <f t="shared" si="20"/>
        <v>47</v>
      </c>
      <c r="BQ26" s="2">
        <f t="shared" si="20"/>
        <v>48</v>
      </c>
      <c r="BR26" s="2">
        <f t="shared" si="20"/>
        <v>49</v>
      </c>
      <c r="BS26" s="2">
        <f t="shared" si="20"/>
        <v>50</v>
      </c>
      <c r="BT26" s="2">
        <f t="shared" si="20"/>
        <v>51</v>
      </c>
      <c r="BU26" s="2">
        <f t="shared" si="20"/>
        <v>52</v>
      </c>
      <c r="BV26" s="2">
        <f t="shared" si="20"/>
        <v>53</v>
      </c>
      <c r="BW26" s="2">
        <f t="shared" si="20"/>
        <v>54</v>
      </c>
      <c r="BX26" s="2"/>
      <c r="BY26" s="1"/>
      <c r="BZ26" s="1"/>
    </row>
    <row r="27" spans="1:78" ht="24.75" customHeight="1" thickBot="1">
      <c r="A27" s="404" t="s">
        <v>269</v>
      </c>
      <c r="B27" s="574"/>
      <c r="C27" s="575"/>
      <c r="D27" s="405" t="s">
        <v>282</v>
      </c>
      <c r="E27" s="574"/>
      <c r="F27" s="575"/>
      <c r="G27" s="404" t="s">
        <v>269</v>
      </c>
      <c r="H27" s="574"/>
      <c r="I27" s="575"/>
      <c r="J27" s="405" t="s">
        <v>282</v>
      </c>
      <c r="K27" s="574"/>
      <c r="L27" s="575"/>
      <c r="T27" s="1"/>
      <c r="U27" s="464" t="s">
        <v>406</v>
      </c>
      <c r="V27" s="2">
        <f>U16</f>
        <v>1900</v>
      </c>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1"/>
      <c r="BY27" s="1"/>
      <c r="BZ27" s="1"/>
    </row>
    <row r="28" spans="1:78" ht="27.75" customHeight="1" thickBot="1">
      <c r="A28" s="596" t="s">
        <v>283</v>
      </c>
      <c r="B28" s="597"/>
      <c r="C28" s="597"/>
      <c r="D28" s="597"/>
      <c r="E28" s="597"/>
      <c r="F28" s="597"/>
      <c r="G28" s="597"/>
      <c r="H28" s="597"/>
      <c r="I28" s="597"/>
      <c r="J28" s="597"/>
      <c r="K28" s="597"/>
      <c r="L28" s="598"/>
      <c r="T28" s="1"/>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1"/>
      <c r="BY28" s="1"/>
      <c r="BZ28" s="1"/>
    </row>
    <row r="29" spans="1:78" ht="42" customHeight="1">
      <c r="A29" s="400" t="s">
        <v>487</v>
      </c>
      <c r="B29" s="522" t="s">
        <v>493</v>
      </c>
      <c r="C29" s="523"/>
      <c r="D29" s="523"/>
      <c r="E29" s="523"/>
      <c r="F29" s="524"/>
      <c r="G29" s="525"/>
      <c r="H29" s="526"/>
      <c r="I29" s="526"/>
      <c r="J29" s="526"/>
      <c r="K29" s="526"/>
      <c r="L29" s="573"/>
      <c r="T29" s="1"/>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1"/>
      <c r="BY29" s="1"/>
      <c r="BZ29" s="1"/>
    </row>
    <row r="30" spans="1:78" ht="63.75" customHeight="1">
      <c r="A30" s="401" t="s">
        <v>488</v>
      </c>
      <c r="B30" s="498" t="s">
        <v>494</v>
      </c>
      <c r="C30" s="499"/>
      <c r="D30" s="499"/>
      <c r="E30" s="499"/>
      <c r="F30" s="500"/>
      <c r="G30" s="501"/>
      <c r="H30" s="502"/>
      <c r="I30" s="502"/>
      <c r="J30" s="502"/>
      <c r="K30" s="502"/>
      <c r="L30" s="560"/>
      <c r="T30" s="1"/>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1"/>
      <c r="BY30" s="1"/>
      <c r="BZ30" s="1"/>
    </row>
    <row r="31" spans="1:78" ht="30.75" customHeight="1">
      <c r="A31" s="401" t="s">
        <v>489</v>
      </c>
      <c r="B31" s="498" t="s">
        <v>495</v>
      </c>
      <c r="C31" s="499"/>
      <c r="D31" s="499"/>
      <c r="E31" s="499"/>
      <c r="F31" s="500"/>
      <c r="G31" s="501"/>
      <c r="H31" s="502"/>
      <c r="I31" s="502"/>
      <c r="J31" s="502"/>
      <c r="K31" s="502"/>
      <c r="L31" s="560"/>
      <c r="T31" s="1"/>
      <c r="U31" s="2"/>
      <c r="V31" s="2">
        <f>IF(V21="I",1,IF(V21="II",2,IF(V21="III",3,4)))</f>
        <v>1</v>
      </c>
      <c r="W31" s="2">
        <f aca="true" t="shared" si="21" ref="W31:BW31">IF(W21="I",1,IF(W21="II",2,IF(W21="III",3,4)))</f>
        <v>1</v>
      </c>
      <c r="X31" s="2">
        <f t="shared" si="21"/>
        <v>1</v>
      </c>
      <c r="Y31" s="2">
        <f t="shared" si="21"/>
        <v>2</v>
      </c>
      <c r="Z31" s="2">
        <f t="shared" si="21"/>
        <v>2</v>
      </c>
      <c r="AA31" s="2">
        <f t="shared" si="21"/>
        <v>2</v>
      </c>
      <c r="AB31" s="2">
        <f t="shared" si="21"/>
        <v>3</v>
      </c>
      <c r="AC31" s="2">
        <f t="shared" si="21"/>
        <v>3</v>
      </c>
      <c r="AD31" s="2">
        <f t="shared" si="21"/>
        <v>3</v>
      </c>
      <c r="AE31" s="2">
        <f t="shared" si="21"/>
        <v>4</v>
      </c>
      <c r="AF31" s="2">
        <f t="shared" si="21"/>
        <v>4</v>
      </c>
      <c r="AG31" s="2">
        <f t="shared" si="21"/>
        <v>4</v>
      </c>
      <c r="AH31" s="2">
        <f t="shared" si="21"/>
        <v>1</v>
      </c>
      <c r="AI31" s="2">
        <f t="shared" si="21"/>
        <v>1</v>
      </c>
      <c r="AJ31" s="2">
        <f t="shared" si="21"/>
        <v>1</v>
      </c>
      <c r="AK31" s="2">
        <f t="shared" si="21"/>
        <v>2</v>
      </c>
      <c r="AL31" s="2">
        <f t="shared" si="21"/>
        <v>2</v>
      </c>
      <c r="AM31" s="2">
        <f t="shared" si="21"/>
        <v>2</v>
      </c>
      <c r="AN31" s="2">
        <f t="shared" si="21"/>
        <v>3</v>
      </c>
      <c r="AO31" s="2">
        <f t="shared" si="21"/>
        <v>3</v>
      </c>
      <c r="AP31" s="2">
        <f t="shared" si="21"/>
        <v>3</v>
      </c>
      <c r="AQ31" s="2">
        <f t="shared" si="21"/>
        <v>4</v>
      </c>
      <c r="AR31" s="2">
        <f t="shared" si="21"/>
        <v>4</v>
      </c>
      <c r="AS31" s="2">
        <f t="shared" si="21"/>
        <v>4</v>
      </c>
      <c r="AT31" s="2">
        <f t="shared" si="21"/>
        <v>1</v>
      </c>
      <c r="AU31" s="2">
        <f t="shared" si="21"/>
        <v>1</v>
      </c>
      <c r="AV31" s="2">
        <f t="shared" si="21"/>
        <v>1</v>
      </c>
      <c r="AW31" s="2">
        <f t="shared" si="21"/>
        <v>2</v>
      </c>
      <c r="AX31" s="2">
        <f t="shared" si="21"/>
        <v>2</v>
      </c>
      <c r="AY31" s="2">
        <f t="shared" si="21"/>
        <v>2</v>
      </c>
      <c r="AZ31" s="2">
        <f t="shared" si="21"/>
        <v>3</v>
      </c>
      <c r="BA31" s="2">
        <f t="shared" si="21"/>
        <v>3</v>
      </c>
      <c r="BB31" s="2">
        <f t="shared" si="21"/>
        <v>3</v>
      </c>
      <c r="BC31" s="2">
        <f t="shared" si="21"/>
        <v>4</v>
      </c>
      <c r="BD31" s="2">
        <f t="shared" si="21"/>
        <v>4</v>
      </c>
      <c r="BE31" s="2">
        <f t="shared" si="21"/>
        <v>4</v>
      </c>
      <c r="BF31" s="2">
        <f t="shared" si="21"/>
        <v>1</v>
      </c>
      <c r="BG31" s="2">
        <f t="shared" si="21"/>
        <v>1</v>
      </c>
      <c r="BH31" s="2">
        <f t="shared" si="21"/>
        <v>1</v>
      </c>
      <c r="BI31" s="2">
        <f t="shared" si="21"/>
        <v>2</v>
      </c>
      <c r="BJ31" s="2">
        <f t="shared" si="21"/>
        <v>2</v>
      </c>
      <c r="BK31" s="2">
        <f t="shared" si="21"/>
        <v>2</v>
      </c>
      <c r="BL31" s="2">
        <f t="shared" si="21"/>
        <v>3</v>
      </c>
      <c r="BM31" s="2">
        <f t="shared" si="21"/>
        <v>3</v>
      </c>
      <c r="BN31" s="2">
        <f t="shared" si="21"/>
        <v>3</v>
      </c>
      <c r="BO31" s="2">
        <f t="shared" si="21"/>
        <v>4</v>
      </c>
      <c r="BP31" s="2">
        <f t="shared" si="21"/>
        <v>4</v>
      </c>
      <c r="BQ31" s="2">
        <f t="shared" si="21"/>
        <v>4</v>
      </c>
      <c r="BR31" s="2">
        <f t="shared" si="21"/>
        <v>1</v>
      </c>
      <c r="BS31" s="2">
        <f t="shared" si="21"/>
        <v>1</v>
      </c>
      <c r="BT31" s="2">
        <f t="shared" si="21"/>
        <v>1</v>
      </c>
      <c r="BU31" s="2">
        <f t="shared" si="21"/>
        <v>2</v>
      </c>
      <c r="BV31" s="2">
        <f t="shared" si="21"/>
        <v>2</v>
      </c>
      <c r="BW31" s="2">
        <f t="shared" si="21"/>
        <v>2</v>
      </c>
      <c r="BX31" s="1"/>
      <c r="BY31" s="1"/>
      <c r="BZ31" s="1"/>
    </row>
    <row r="32" spans="1:78" ht="12.75">
      <c r="A32" s="401" t="s">
        <v>490</v>
      </c>
      <c r="B32" s="498" t="s">
        <v>496</v>
      </c>
      <c r="C32" s="499"/>
      <c r="D32" s="499"/>
      <c r="E32" s="499"/>
      <c r="F32" s="500"/>
      <c r="G32" s="528"/>
      <c r="H32" s="529"/>
      <c r="I32" s="529"/>
      <c r="J32" s="529"/>
      <c r="K32" s="529"/>
      <c r="L32" s="566"/>
      <c r="T32" s="1"/>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1"/>
      <c r="BY32" s="1"/>
      <c r="BZ32" s="1"/>
    </row>
    <row r="33" spans="1:78" ht="15" customHeight="1">
      <c r="A33" s="401" t="s">
        <v>491</v>
      </c>
      <c r="B33" s="498" t="s">
        <v>497</v>
      </c>
      <c r="C33" s="499"/>
      <c r="D33" s="499"/>
      <c r="E33" s="499"/>
      <c r="F33" s="500"/>
      <c r="G33" s="528"/>
      <c r="H33" s="529"/>
      <c r="I33" s="529"/>
      <c r="J33" s="529"/>
      <c r="K33" s="529"/>
      <c r="L33" s="566"/>
      <c r="T33" s="1"/>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1"/>
      <c r="BY33" s="1"/>
      <c r="BZ33" s="1"/>
    </row>
    <row r="34" spans="1:78" ht="15" customHeight="1">
      <c r="A34" s="401" t="s">
        <v>492</v>
      </c>
      <c r="B34" s="498" t="s">
        <v>498</v>
      </c>
      <c r="C34" s="499"/>
      <c r="D34" s="499"/>
      <c r="E34" s="499"/>
      <c r="F34" s="500"/>
      <c r="G34" s="531"/>
      <c r="H34" s="532"/>
      <c r="I34" s="532"/>
      <c r="J34" s="532"/>
      <c r="K34" s="532"/>
      <c r="L34" s="561"/>
      <c r="T34" s="1"/>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1"/>
      <c r="BY34" s="1"/>
      <c r="BZ34" s="1"/>
    </row>
    <row r="35" spans="1:78" ht="12.75">
      <c r="A35" s="550"/>
      <c r="B35" s="511"/>
      <c r="C35" s="511"/>
      <c r="D35" s="512"/>
      <c r="E35" s="519" t="s">
        <v>271</v>
      </c>
      <c r="F35" s="520"/>
      <c r="G35" s="501"/>
      <c r="H35" s="502"/>
      <c r="I35" s="502"/>
      <c r="J35" s="502"/>
      <c r="K35" s="502"/>
      <c r="L35" s="560"/>
      <c r="T35" s="1"/>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1"/>
      <c r="BY35" s="1"/>
      <c r="BZ35" s="1"/>
    </row>
    <row r="36" spans="1:78" ht="14.25" customHeight="1">
      <c r="A36" s="551"/>
      <c r="B36" s="514"/>
      <c r="C36" s="514"/>
      <c r="D36" s="515"/>
      <c r="E36" s="519" t="s">
        <v>272</v>
      </c>
      <c r="F36" s="520"/>
      <c r="G36" s="501"/>
      <c r="H36" s="502"/>
      <c r="I36" s="502"/>
      <c r="J36" s="502"/>
      <c r="K36" s="502"/>
      <c r="L36" s="560"/>
      <c r="T36" s="1"/>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1"/>
      <c r="BY36" s="1"/>
      <c r="BZ36" s="1"/>
    </row>
    <row r="37" spans="1:78" ht="14.25" customHeight="1">
      <c r="A37" s="551"/>
      <c r="B37" s="514"/>
      <c r="C37" s="514"/>
      <c r="D37" s="515"/>
      <c r="E37" s="519" t="s">
        <v>273</v>
      </c>
      <c r="F37" s="520"/>
      <c r="G37" s="501"/>
      <c r="H37" s="502"/>
      <c r="I37" s="502"/>
      <c r="J37" s="502"/>
      <c r="K37" s="502"/>
      <c r="L37" s="560"/>
      <c r="T37" s="1"/>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1"/>
      <c r="BY37" s="1"/>
      <c r="BZ37" s="1"/>
    </row>
    <row r="38" spans="1:78" ht="14.25" customHeight="1">
      <c r="A38" s="551"/>
      <c r="B38" s="514"/>
      <c r="C38" s="514"/>
      <c r="D38" s="515"/>
      <c r="E38" s="519" t="s">
        <v>278</v>
      </c>
      <c r="F38" s="520"/>
      <c r="G38" s="501"/>
      <c r="H38" s="502"/>
      <c r="I38" s="502"/>
      <c r="J38" s="502"/>
      <c r="K38" s="502"/>
      <c r="L38" s="560"/>
      <c r="T38" s="1"/>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1"/>
      <c r="BY38" s="1"/>
      <c r="BZ38" s="1"/>
    </row>
    <row r="39" spans="1:78" ht="14.25" customHeight="1">
      <c r="A39" s="551"/>
      <c r="B39" s="514"/>
      <c r="C39" s="514"/>
      <c r="D39" s="515"/>
      <c r="E39" s="519" t="s">
        <v>279</v>
      </c>
      <c r="F39" s="520"/>
      <c r="G39" s="501"/>
      <c r="H39" s="502"/>
      <c r="I39" s="502"/>
      <c r="J39" s="502"/>
      <c r="K39" s="502"/>
      <c r="L39" s="560"/>
      <c r="T39" s="1"/>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1"/>
      <c r="BY39" s="1"/>
      <c r="BZ39" s="1"/>
    </row>
    <row r="40" spans="1:78" ht="12.75">
      <c r="A40" s="551"/>
      <c r="B40" s="514"/>
      <c r="C40" s="514"/>
      <c r="D40" s="515"/>
      <c r="E40" s="519" t="s">
        <v>274</v>
      </c>
      <c r="F40" s="520"/>
      <c r="G40" s="501"/>
      <c r="H40" s="502"/>
      <c r="I40" s="502"/>
      <c r="J40" s="502"/>
      <c r="K40" s="502"/>
      <c r="L40" s="560"/>
      <c r="T40" s="1"/>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1"/>
      <c r="BY40" s="1"/>
      <c r="BZ40" s="1"/>
    </row>
    <row r="41" spans="1:78" ht="12.75">
      <c r="A41" s="551"/>
      <c r="B41" s="514"/>
      <c r="C41" s="514"/>
      <c r="D41" s="515"/>
      <c r="E41" s="519" t="s">
        <v>275</v>
      </c>
      <c r="F41" s="520"/>
      <c r="G41" s="501"/>
      <c r="H41" s="502"/>
      <c r="I41" s="502"/>
      <c r="J41" s="502"/>
      <c r="K41" s="502"/>
      <c r="L41" s="560"/>
      <c r="T41" s="1"/>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1"/>
      <c r="BY41" s="1"/>
      <c r="BZ41" s="1"/>
    </row>
    <row r="42" spans="1:78" ht="14.25" customHeight="1">
      <c r="A42" s="551"/>
      <c r="B42" s="514"/>
      <c r="C42" s="514"/>
      <c r="D42" s="515"/>
      <c r="E42" s="519" t="s">
        <v>276</v>
      </c>
      <c r="F42" s="520"/>
      <c r="G42" s="521"/>
      <c r="H42" s="502"/>
      <c r="I42" s="502"/>
      <c r="J42" s="502"/>
      <c r="K42" s="502"/>
      <c r="L42" s="560"/>
      <c r="T42" s="1"/>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1"/>
      <c r="BY42" s="1"/>
      <c r="BZ42" s="1"/>
    </row>
    <row r="43" spans="1:78" ht="14.25" customHeight="1">
      <c r="A43" s="562"/>
      <c r="B43" s="517"/>
      <c r="C43" s="517"/>
      <c r="D43" s="518"/>
      <c r="E43" s="519" t="s">
        <v>277</v>
      </c>
      <c r="F43" s="520"/>
      <c r="G43" s="521"/>
      <c r="H43" s="502"/>
      <c r="I43" s="502"/>
      <c r="J43" s="502"/>
      <c r="K43" s="502"/>
      <c r="L43" s="560"/>
      <c r="T43" s="1"/>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1"/>
      <c r="BY43" s="1"/>
      <c r="BZ43" s="1"/>
    </row>
    <row r="44" spans="1:78" ht="43.5" customHeight="1">
      <c r="A44" s="406" t="s">
        <v>470</v>
      </c>
      <c r="B44" s="498" t="s">
        <v>471</v>
      </c>
      <c r="C44" s="499"/>
      <c r="D44" s="499"/>
      <c r="E44" s="499"/>
      <c r="F44" s="500"/>
      <c r="G44" s="501"/>
      <c r="H44" s="502"/>
      <c r="I44" s="502"/>
      <c r="J44" s="502"/>
      <c r="K44" s="502"/>
      <c r="L44" s="560"/>
      <c r="T44" s="1"/>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1"/>
      <c r="BY44" s="1"/>
      <c r="BZ44" s="1"/>
    </row>
    <row r="45" spans="1:78" ht="15" customHeight="1">
      <c r="A45" s="401" t="s">
        <v>499</v>
      </c>
      <c r="B45" s="498" t="s">
        <v>504</v>
      </c>
      <c r="C45" s="499"/>
      <c r="D45" s="499"/>
      <c r="E45" s="499"/>
      <c r="F45" s="500"/>
      <c r="G45" s="501"/>
      <c r="H45" s="502"/>
      <c r="I45" s="502"/>
      <c r="J45" s="502"/>
      <c r="K45" s="502"/>
      <c r="L45" s="560"/>
      <c r="T45" s="1"/>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1"/>
      <c r="BY45" s="1"/>
      <c r="BZ45" s="1"/>
    </row>
    <row r="46" spans="1:78" ht="15" customHeight="1">
      <c r="A46" s="401" t="s">
        <v>500</v>
      </c>
      <c r="B46" s="498" t="s">
        <v>505</v>
      </c>
      <c r="C46" s="499"/>
      <c r="D46" s="499"/>
      <c r="E46" s="499"/>
      <c r="F46" s="500"/>
      <c r="G46" s="501"/>
      <c r="H46" s="502"/>
      <c r="I46" s="502"/>
      <c r="J46" s="502"/>
      <c r="K46" s="502"/>
      <c r="L46" s="560"/>
      <c r="T46" s="1"/>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1"/>
      <c r="BY46" s="1"/>
      <c r="BZ46" s="1"/>
    </row>
    <row r="47" spans="1:78" ht="15" customHeight="1">
      <c r="A47" s="401" t="s">
        <v>501</v>
      </c>
      <c r="B47" s="498" t="s">
        <v>276</v>
      </c>
      <c r="C47" s="499"/>
      <c r="D47" s="499"/>
      <c r="E47" s="499"/>
      <c r="F47" s="500"/>
      <c r="G47" s="521"/>
      <c r="H47" s="502"/>
      <c r="I47" s="502"/>
      <c r="J47" s="502"/>
      <c r="K47" s="502"/>
      <c r="L47" s="560"/>
      <c r="T47" s="1"/>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1"/>
      <c r="BY47" s="1"/>
      <c r="BZ47" s="1"/>
    </row>
    <row r="48" spans="1:78" ht="15.75" customHeight="1">
      <c r="A48" s="401" t="s">
        <v>502</v>
      </c>
      <c r="B48" s="498" t="s">
        <v>506</v>
      </c>
      <c r="C48" s="499"/>
      <c r="D48" s="499"/>
      <c r="E48" s="499"/>
      <c r="F48" s="500"/>
      <c r="G48" s="501"/>
      <c r="H48" s="502"/>
      <c r="I48" s="502"/>
      <c r="J48" s="502"/>
      <c r="K48" s="502"/>
      <c r="L48" s="560"/>
      <c r="T48" s="1"/>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1"/>
      <c r="BY48" s="1"/>
      <c r="BZ48" s="1"/>
    </row>
    <row r="49" spans="1:78" ht="15" customHeight="1">
      <c r="A49" s="401" t="s">
        <v>503</v>
      </c>
      <c r="B49" s="498" t="s">
        <v>507</v>
      </c>
      <c r="C49" s="499"/>
      <c r="D49" s="499"/>
      <c r="E49" s="499"/>
      <c r="F49" s="500"/>
      <c r="G49" s="531"/>
      <c r="H49" s="532"/>
      <c r="I49" s="532"/>
      <c r="J49" s="532"/>
      <c r="K49" s="532"/>
      <c r="L49" s="561"/>
      <c r="T49" s="1"/>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1"/>
      <c r="BY49" s="1"/>
      <c r="BZ49" s="1"/>
    </row>
    <row r="50" spans="1:78" ht="15" customHeight="1">
      <c r="A50" s="550"/>
      <c r="B50" s="511"/>
      <c r="C50" s="511"/>
      <c r="D50" s="512"/>
      <c r="E50" s="519" t="s">
        <v>271</v>
      </c>
      <c r="F50" s="520"/>
      <c r="G50" s="501"/>
      <c r="H50" s="502"/>
      <c r="I50" s="502"/>
      <c r="J50" s="502"/>
      <c r="K50" s="502"/>
      <c r="L50" s="560"/>
      <c r="T50" s="1"/>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1"/>
      <c r="BY50" s="1"/>
      <c r="BZ50" s="1"/>
    </row>
    <row r="51" spans="1:78" ht="15" customHeight="1">
      <c r="A51" s="551"/>
      <c r="B51" s="514"/>
      <c r="C51" s="514"/>
      <c r="D51" s="515"/>
      <c r="E51" s="519" t="s">
        <v>272</v>
      </c>
      <c r="F51" s="520"/>
      <c r="G51" s="501"/>
      <c r="H51" s="502"/>
      <c r="I51" s="502"/>
      <c r="J51" s="502"/>
      <c r="K51" s="502"/>
      <c r="L51" s="560"/>
      <c r="T51" s="1"/>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1"/>
      <c r="BY51" s="1"/>
      <c r="BZ51" s="1"/>
    </row>
    <row r="52" spans="1:78" ht="14.25" customHeight="1">
      <c r="A52" s="551"/>
      <c r="B52" s="514"/>
      <c r="C52" s="514"/>
      <c r="D52" s="515"/>
      <c r="E52" s="519" t="s">
        <v>273</v>
      </c>
      <c r="F52" s="520"/>
      <c r="G52" s="501"/>
      <c r="H52" s="502"/>
      <c r="I52" s="502"/>
      <c r="J52" s="502"/>
      <c r="K52" s="502"/>
      <c r="L52" s="560"/>
      <c r="T52" s="1"/>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1"/>
      <c r="BY52" s="1"/>
      <c r="BZ52" s="1"/>
    </row>
    <row r="53" spans="1:78" ht="15" customHeight="1">
      <c r="A53" s="551"/>
      <c r="B53" s="514"/>
      <c r="C53" s="514"/>
      <c r="D53" s="515"/>
      <c r="E53" s="519" t="s">
        <v>278</v>
      </c>
      <c r="F53" s="520"/>
      <c r="G53" s="501"/>
      <c r="H53" s="502"/>
      <c r="I53" s="502"/>
      <c r="J53" s="502"/>
      <c r="K53" s="502"/>
      <c r="L53" s="560"/>
      <c r="T53" s="1"/>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1"/>
      <c r="BY53" s="1"/>
      <c r="BZ53" s="1"/>
    </row>
    <row r="54" spans="1:78" ht="15" customHeight="1" thickBot="1">
      <c r="A54" s="551"/>
      <c r="B54" s="514"/>
      <c r="C54" s="514"/>
      <c r="D54" s="515"/>
      <c r="E54" s="548" t="s">
        <v>279</v>
      </c>
      <c r="F54" s="549"/>
      <c r="G54" s="563"/>
      <c r="H54" s="564"/>
      <c r="I54" s="564"/>
      <c r="J54" s="564"/>
      <c r="K54" s="564"/>
      <c r="L54" s="565"/>
      <c r="T54" s="1"/>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1"/>
      <c r="BY54" s="1"/>
      <c r="BZ54" s="1"/>
    </row>
    <row r="55" spans="1:78" ht="22.5" customHeight="1" thickBot="1">
      <c r="A55" s="570" t="s">
        <v>566</v>
      </c>
      <c r="B55" s="571"/>
      <c r="C55" s="571"/>
      <c r="D55" s="571"/>
      <c r="E55" s="571"/>
      <c r="F55" s="571"/>
      <c r="G55" s="571"/>
      <c r="H55" s="571"/>
      <c r="I55" s="571"/>
      <c r="J55" s="571"/>
      <c r="K55" s="571"/>
      <c r="L55" s="572"/>
      <c r="T55" s="1"/>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1"/>
      <c r="BY55" s="1"/>
      <c r="BZ55" s="1"/>
    </row>
    <row r="56" spans="1:78" ht="23.25" customHeight="1" thickBot="1">
      <c r="A56" s="407" t="s">
        <v>508</v>
      </c>
      <c r="B56" s="545" t="s">
        <v>521</v>
      </c>
      <c r="C56" s="546"/>
      <c r="D56" s="546"/>
      <c r="E56" s="546"/>
      <c r="F56" s="547"/>
      <c r="G56" s="567" t="s">
        <v>39</v>
      </c>
      <c r="H56" s="568"/>
      <c r="I56" s="568"/>
      <c r="J56" s="568"/>
      <c r="K56" s="568"/>
      <c r="L56" s="569"/>
      <c r="T56" s="1"/>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1"/>
      <c r="BY56" s="1"/>
      <c r="BZ56" s="1"/>
    </row>
    <row r="57" spans="1:78" ht="30" customHeight="1">
      <c r="A57" s="408" t="s">
        <v>509</v>
      </c>
      <c r="B57" s="522" t="s">
        <v>515</v>
      </c>
      <c r="C57" s="523"/>
      <c r="D57" s="523"/>
      <c r="E57" s="523"/>
      <c r="F57" s="524"/>
      <c r="G57" s="525"/>
      <c r="H57" s="526"/>
      <c r="I57" s="526"/>
      <c r="J57" s="526"/>
      <c r="K57" s="526"/>
      <c r="L57" s="527"/>
      <c r="T57" s="1"/>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1"/>
      <c r="BY57" s="1"/>
      <c r="BZ57" s="1"/>
    </row>
    <row r="58" spans="1:78" ht="30" customHeight="1">
      <c r="A58" s="409" t="s">
        <v>510</v>
      </c>
      <c r="B58" s="498" t="s">
        <v>494</v>
      </c>
      <c r="C58" s="499"/>
      <c r="D58" s="499"/>
      <c r="E58" s="499"/>
      <c r="F58" s="500"/>
      <c r="G58" s="540"/>
      <c r="H58" s="541"/>
      <c r="I58" s="541"/>
      <c r="J58" s="541"/>
      <c r="K58" s="541"/>
      <c r="L58" s="542"/>
      <c r="T58" s="1"/>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1"/>
      <c r="BY58" s="1"/>
      <c r="BZ58" s="1"/>
    </row>
    <row r="59" spans="1:78" ht="30" customHeight="1">
      <c r="A59" s="409" t="s">
        <v>511</v>
      </c>
      <c r="B59" s="498" t="s">
        <v>495</v>
      </c>
      <c r="C59" s="499"/>
      <c r="D59" s="499"/>
      <c r="E59" s="499"/>
      <c r="F59" s="500"/>
      <c r="G59" s="540"/>
      <c r="H59" s="541"/>
      <c r="I59" s="541"/>
      <c r="J59" s="541"/>
      <c r="K59" s="541"/>
      <c r="L59" s="542"/>
      <c r="T59" s="1"/>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1"/>
      <c r="BY59" s="1"/>
      <c r="BZ59" s="1"/>
    </row>
    <row r="60" spans="1:78" ht="15" customHeight="1">
      <c r="A60" s="409" t="s">
        <v>512</v>
      </c>
      <c r="B60" s="498" t="s">
        <v>496</v>
      </c>
      <c r="C60" s="499"/>
      <c r="D60" s="499"/>
      <c r="E60" s="499"/>
      <c r="F60" s="500"/>
      <c r="G60" s="534"/>
      <c r="H60" s="535"/>
      <c r="I60" s="535"/>
      <c r="J60" s="535"/>
      <c r="K60" s="535"/>
      <c r="L60" s="536"/>
      <c r="T60" s="1"/>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1"/>
      <c r="BY60" s="1"/>
      <c r="BZ60" s="1"/>
    </row>
    <row r="61" spans="1:78" ht="15" customHeight="1">
      <c r="A61" s="409" t="s">
        <v>513</v>
      </c>
      <c r="B61" s="498" t="s">
        <v>497</v>
      </c>
      <c r="C61" s="499"/>
      <c r="D61" s="499"/>
      <c r="E61" s="499"/>
      <c r="F61" s="500"/>
      <c r="G61" s="534"/>
      <c r="H61" s="535"/>
      <c r="I61" s="535"/>
      <c r="J61" s="535"/>
      <c r="K61" s="535"/>
      <c r="L61" s="536"/>
      <c r="T61" s="1"/>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1"/>
      <c r="BY61" s="1"/>
      <c r="BZ61" s="1"/>
    </row>
    <row r="62" spans="1:78" ht="15" customHeight="1">
      <c r="A62" s="409" t="s">
        <v>514</v>
      </c>
      <c r="B62" s="498" t="s">
        <v>498</v>
      </c>
      <c r="C62" s="499"/>
      <c r="D62" s="499"/>
      <c r="E62" s="499"/>
      <c r="F62" s="500"/>
      <c r="G62" s="537"/>
      <c r="H62" s="538"/>
      <c r="I62" s="538"/>
      <c r="J62" s="538"/>
      <c r="K62" s="538"/>
      <c r="L62" s="539"/>
      <c r="T62" s="1"/>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1"/>
      <c r="BY62" s="1"/>
      <c r="BZ62" s="1"/>
    </row>
    <row r="63" spans="1:78" ht="15" customHeight="1">
      <c r="A63" s="510"/>
      <c r="B63" s="511"/>
      <c r="C63" s="511"/>
      <c r="D63" s="512"/>
      <c r="E63" s="519" t="s">
        <v>271</v>
      </c>
      <c r="F63" s="520"/>
      <c r="G63" s="540"/>
      <c r="H63" s="541"/>
      <c r="I63" s="541"/>
      <c r="J63" s="541"/>
      <c r="K63" s="541"/>
      <c r="L63" s="542"/>
      <c r="T63" s="1"/>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1"/>
      <c r="BY63" s="1"/>
      <c r="BZ63" s="1"/>
    </row>
    <row r="64" spans="1:78" ht="15" customHeight="1">
      <c r="A64" s="513"/>
      <c r="B64" s="514"/>
      <c r="C64" s="514"/>
      <c r="D64" s="515"/>
      <c r="E64" s="519" t="s">
        <v>272</v>
      </c>
      <c r="F64" s="520"/>
      <c r="G64" s="540"/>
      <c r="H64" s="541"/>
      <c r="I64" s="541"/>
      <c r="J64" s="541"/>
      <c r="K64" s="541"/>
      <c r="L64" s="542"/>
      <c r="T64" s="1"/>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1"/>
      <c r="BY64" s="1"/>
      <c r="BZ64" s="1"/>
    </row>
    <row r="65" spans="1:78" ht="15" customHeight="1">
      <c r="A65" s="513"/>
      <c r="B65" s="514"/>
      <c r="C65" s="514"/>
      <c r="D65" s="515"/>
      <c r="E65" s="519" t="s">
        <v>273</v>
      </c>
      <c r="F65" s="520"/>
      <c r="G65" s="540"/>
      <c r="H65" s="541"/>
      <c r="I65" s="541"/>
      <c r="J65" s="541"/>
      <c r="K65" s="541"/>
      <c r="L65" s="542"/>
      <c r="T65" s="1"/>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1"/>
      <c r="BY65" s="1"/>
      <c r="BZ65" s="1"/>
    </row>
    <row r="66" spans="1:78" ht="15" customHeight="1">
      <c r="A66" s="513"/>
      <c r="B66" s="514"/>
      <c r="C66" s="514"/>
      <c r="D66" s="515"/>
      <c r="E66" s="519" t="s">
        <v>278</v>
      </c>
      <c r="F66" s="520"/>
      <c r="G66" s="540"/>
      <c r="H66" s="541"/>
      <c r="I66" s="541"/>
      <c r="J66" s="541"/>
      <c r="K66" s="541"/>
      <c r="L66" s="542"/>
      <c r="T66" s="1"/>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1"/>
      <c r="BY66" s="1"/>
      <c r="BZ66" s="1"/>
    </row>
    <row r="67" spans="1:78" ht="15" customHeight="1">
      <c r="A67" s="513"/>
      <c r="B67" s="514"/>
      <c r="C67" s="514"/>
      <c r="D67" s="515"/>
      <c r="E67" s="519" t="s">
        <v>279</v>
      </c>
      <c r="F67" s="520"/>
      <c r="G67" s="540"/>
      <c r="H67" s="541"/>
      <c r="I67" s="541"/>
      <c r="J67" s="541"/>
      <c r="K67" s="541"/>
      <c r="L67" s="542"/>
      <c r="T67" s="1"/>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1"/>
      <c r="BY67" s="1"/>
      <c r="BZ67" s="1"/>
    </row>
    <row r="68" spans="1:78" ht="15" customHeight="1">
      <c r="A68" s="513"/>
      <c r="B68" s="514"/>
      <c r="C68" s="514"/>
      <c r="D68" s="515"/>
      <c r="E68" s="519" t="s">
        <v>274</v>
      </c>
      <c r="F68" s="520"/>
      <c r="G68" s="540"/>
      <c r="H68" s="541"/>
      <c r="I68" s="541"/>
      <c r="J68" s="541"/>
      <c r="K68" s="541"/>
      <c r="L68" s="542"/>
      <c r="T68" s="1"/>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1"/>
      <c r="BY68" s="1"/>
      <c r="BZ68" s="1"/>
    </row>
    <row r="69" spans="1:78" ht="15" customHeight="1">
      <c r="A69" s="513"/>
      <c r="B69" s="514"/>
      <c r="C69" s="514"/>
      <c r="D69" s="515"/>
      <c r="E69" s="519" t="s">
        <v>275</v>
      </c>
      <c r="F69" s="520"/>
      <c r="G69" s="540"/>
      <c r="H69" s="541"/>
      <c r="I69" s="541"/>
      <c r="J69" s="541"/>
      <c r="K69" s="541"/>
      <c r="L69" s="542"/>
      <c r="T69" s="1"/>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1"/>
      <c r="BY69" s="1"/>
      <c r="BZ69" s="1"/>
    </row>
    <row r="70" spans="1:78" ht="15" customHeight="1">
      <c r="A70" s="513"/>
      <c r="B70" s="514"/>
      <c r="C70" s="514"/>
      <c r="D70" s="515"/>
      <c r="E70" s="519" t="s">
        <v>276</v>
      </c>
      <c r="F70" s="520"/>
      <c r="G70" s="521"/>
      <c r="H70" s="541"/>
      <c r="I70" s="541"/>
      <c r="J70" s="541"/>
      <c r="K70" s="541"/>
      <c r="L70" s="542"/>
      <c r="T70" s="1"/>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1"/>
      <c r="BY70" s="1"/>
      <c r="BZ70" s="1"/>
    </row>
    <row r="71" spans="1:78" ht="15" customHeight="1">
      <c r="A71" s="516"/>
      <c r="B71" s="517"/>
      <c r="C71" s="517"/>
      <c r="D71" s="518"/>
      <c r="E71" s="519" t="s">
        <v>277</v>
      </c>
      <c r="F71" s="520"/>
      <c r="G71" s="521"/>
      <c r="H71" s="541"/>
      <c r="I71" s="541"/>
      <c r="J71" s="541"/>
      <c r="K71" s="541"/>
      <c r="L71" s="542"/>
      <c r="T71" s="1"/>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1"/>
      <c r="BY71" s="1"/>
      <c r="BZ71" s="1"/>
    </row>
    <row r="72" spans="1:78" ht="35.25" customHeight="1">
      <c r="A72" s="409" t="s">
        <v>516</v>
      </c>
      <c r="B72" s="498" t="s">
        <v>518</v>
      </c>
      <c r="C72" s="499"/>
      <c r="D72" s="499"/>
      <c r="E72" s="499"/>
      <c r="F72" s="500"/>
      <c r="G72" s="501"/>
      <c r="H72" s="502"/>
      <c r="I72" s="502"/>
      <c r="J72" s="502"/>
      <c r="K72" s="502"/>
      <c r="L72" s="503"/>
      <c r="T72" s="1"/>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1"/>
      <c r="BY72" s="1"/>
      <c r="BZ72" s="1"/>
    </row>
    <row r="73" spans="1:78" ht="15" customHeight="1" thickBot="1">
      <c r="A73" s="410" t="s">
        <v>517</v>
      </c>
      <c r="B73" s="504" t="s">
        <v>519</v>
      </c>
      <c r="C73" s="505"/>
      <c r="D73" s="505"/>
      <c r="E73" s="505"/>
      <c r="F73" s="506"/>
      <c r="G73" s="507"/>
      <c r="H73" s="508"/>
      <c r="I73" s="508"/>
      <c r="J73" s="508"/>
      <c r="K73" s="508"/>
      <c r="L73" s="509"/>
      <c r="T73" s="1"/>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1"/>
      <c r="BY73" s="1"/>
      <c r="BZ73" s="1"/>
    </row>
    <row r="74" spans="1:78" ht="15" customHeight="1">
      <c r="A74" s="1"/>
      <c r="B74" s="1"/>
      <c r="C74" s="1"/>
      <c r="D74" s="1"/>
      <c r="E74" s="1"/>
      <c r="F74" s="1"/>
      <c r="G74" s="454"/>
      <c r="H74" s="454"/>
      <c r="I74" s="454"/>
      <c r="J74" s="454"/>
      <c r="K74" s="454"/>
      <c r="L74" s="454"/>
      <c r="T74" s="1"/>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1"/>
      <c r="BY74" s="1"/>
      <c r="BZ74" s="1"/>
    </row>
    <row r="75" spans="1:78" ht="31.5" customHeight="1" hidden="1">
      <c r="A75" s="408" t="s">
        <v>567</v>
      </c>
      <c r="B75" s="522" t="s">
        <v>515</v>
      </c>
      <c r="C75" s="523"/>
      <c r="D75" s="523"/>
      <c r="E75" s="523"/>
      <c r="F75" s="524"/>
      <c r="G75" s="525"/>
      <c r="H75" s="526"/>
      <c r="I75" s="526"/>
      <c r="J75" s="526"/>
      <c r="K75" s="526"/>
      <c r="L75" s="527"/>
      <c r="T75" s="1"/>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1"/>
      <c r="BY75" s="1"/>
      <c r="BZ75" s="1"/>
    </row>
    <row r="76" spans="1:78" ht="32.25" customHeight="1" hidden="1">
      <c r="A76" s="409" t="s">
        <v>568</v>
      </c>
      <c r="B76" s="498" t="s">
        <v>494</v>
      </c>
      <c r="C76" s="499"/>
      <c r="D76" s="499"/>
      <c r="E76" s="499"/>
      <c r="F76" s="500"/>
      <c r="G76" s="501"/>
      <c r="H76" s="502"/>
      <c r="I76" s="502"/>
      <c r="J76" s="502"/>
      <c r="K76" s="502"/>
      <c r="L76" s="503"/>
      <c r="T76" s="1"/>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1"/>
      <c r="BY76" s="1"/>
      <c r="BZ76" s="1"/>
    </row>
    <row r="77" spans="1:78" ht="32.25" customHeight="1" hidden="1">
      <c r="A77" s="409" t="s">
        <v>569</v>
      </c>
      <c r="B77" s="498" t="s">
        <v>495</v>
      </c>
      <c r="C77" s="499"/>
      <c r="D77" s="499"/>
      <c r="E77" s="499"/>
      <c r="F77" s="500"/>
      <c r="G77" s="501"/>
      <c r="H77" s="502"/>
      <c r="I77" s="502"/>
      <c r="J77" s="502"/>
      <c r="K77" s="502"/>
      <c r="L77" s="503"/>
      <c r="T77" s="1"/>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1"/>
      <c r="BY77" s="1"/>
      <c r="BZ77" s="1"/>
    </row>
    <row r="78" spans="1:78" ht="15" customHeight="1" hidden="1">
      <c r="A78" s="409" t="s">
        <v>570</v>
      </c>
      <c r="B78" s="498" t="s">
        <v>496</v>
      </c>
      <c r="C78" s="499"/>
      <c r="D78" s="499"/>
      <c r="E78" s="499"/>
      <c r="F78" s="500"/>
      <c r="G78" s="528"/>
      <c r="H78" s="529"/>
      <c r="I78" s="529"/>
      <c r="J78" s="529"/>
      <c r="K78" s="529"/>
      <c r="L78" s="530"/>
      <c r="T78" s="1"/>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1"/>
      <c r="BY78" s="1"/>
      <c r="BZ78" s="1"/>
    </row>
    <row r="79" spans="1:78" ht="15" customHeight="1" hidden="1">
      <c r="A79" s="409" t="s">
        <v>571</v>
      </c>
      <c r="B79" s="498" t="s">
        <v>497</v>
      </c>
      <c r="C79" s="499"/>
      <c r="D79" s="499"/>
      <c r="E79" s="499"/>
      <c r="F79" s="500"/>
      <c r="G79" s="528"/>
      <c r="H79" s="529"/>
      <c r="I79" s="529"/>
      <c r="J79" s="529"/>
      <c r="K79" s="529"/>
      <c r="L79" s="530"/>
      <c r="T79" s="1"/>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1"/>
      <c r="BY79" s="1"/>
      <c r="BZ79" s="1"/>
    </row>
    <row r="80" spans="1:78" ht="15" customHeight="1" hidden="1">
      <c r="A80" s="409" t="s">
        <v>572</v>
      </c>
      <c r="B80" s="498" t="s">
        <v>498</v>
      </c>
      <c r="C80" s="499"/>
      <c r="D80" s="499"/>
      <c r="E80" s="499"/>
      <c r="F80" s="500"/>
      <c r="G80" s="531"/>
      <c r="H80" s="532"/>
      <c r="I80" s="532"/>
      <c r="J80" s="532"/>
      <c r="K80" s="532"/>
      <c r="L80" s="533"/>
      <c r="T80" s="1"/>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1"/>
      <c r="BY80" s="1"/>
      <c r="BZ80" s="1"/>
    </row>
    <row r="81" spans="1:78" ht="15" customHeight="1" hidden="1">
      <c r="A81" s="510"/>
      <c r="B81" s="511"/>
      <c r="C81" s="511"/>
      <c r="D81" s="512"/>
      <c r="E81" s="519" t="s">
        <v>271</v>
      </c>
      <c r="F81" s="520"/>
      <c r="G81" s="501"/>
      <c r="H81" s="502"/>
      <c r="I81" s="502"/>
      <c r="J81" s="502"/>
      <c r="K81" s="502"/>
      <c r="L81" s="503"/>
      <c r="T81" s="1"/>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1"/>
      <c r="BY81" s="1"/>
      <c r="BZ81" s="1"/>
    </row>
    <row r="82" spans="1:78" ht="15" customHeight="1" hidden="1">
      <c r="A82" s="513"/>
      <c r="B82" s="514"/>
      <c r="C82" s="514"/>
      <c r="D82" s="515"/>
      <c r="E82" s="519" t="s">
        <v>272</v>
      </c>
      <c r="F82" s="520"/>
      <c r="G82" s="501"/>
      <c r="H82" s="502"/>
      <c r="I82" s="502"/>
      <c r="J82" s="502"/>
      <c r="K82" s="502"/>
      <c r="L82" s="503"/>
      <c r="T82" s="1"/>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1"/>
      <c r="BY82" s="1"/>
      <c r="BZ82" s="1"/>
    </row>
    <row r="83" spans="1:78" ht="15" customHeight="1" hidden="1">
      <c r="A83" s="513"/>
      <c r="B83" s="514"/>
      <c r="C83" s="514"/>
      <c r="D83" s="515"/>
      <c r="E83" s="519" t="s">
        <v>273</v>
      </c>
      <c r="F83" s="520"/>
      <c r="G83" s="501"/>
      <c r="H83" s="502"/>
      <c r="I83" s="502"/>
      <c r="J83" s="502"/>
      <c r="K83" s="502"/>
      <c r="L83" s="503"/>
      <c r="T83" s="1"/>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1"/>
      <c r="BY83" s="1"/>
      <c r="BZ83" s="1"/>
    </row>
    <row r="84" spans="1:78" ht="15" customHeight="1" hidden="1">
      <c r="A84" s="513"/>
      <c r="B84" s="514"/>
      <c r="C84" s="514"/>
      <c r="D84" s="515"/>
      <c r="E84" s="519" t="s">
        <v>278</v>
      </c>
      <c r="F84" s="520"/>
      <c r="G84" s="501"/>
      <c r="H84" s="502"/>
      <c r="I84" s="502"/>
      <c r="J84" s="502"/>
      <c r="K84" s="502"/>
      <c r="L84" s="503"/>
      <c r="T84" s="1"/>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1"/>
      <c r="BY84" s="1"/>
      <c r="BZ84" s="1"/>
    </row>
    <row r="85" spans="1:78" ht="15" customHeight="1" hidden="1">
      <c r="A85" s="513"/>
      <c r="B85" s="514"/>
      <c r="C85" s="514"/>
      <c r="D85" s="515"/>
      <c r="E85" s="519" t="s">
        <v>279</v>
      </c>
      <c r="F85" s="520"/>
      <c r="G85" s="501"/>
      <c r="H85" s="502"/>
      <c r="I85" s="502"/>
      <c r="J85" s="502"/>
      <c r="K85" s="502"/>
      <c r="L85" s="503"/>
      <c r="T85" s="1"/>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1"/>
      <c r="BY85" s="1"/>
      <c r="BZ85" s="1"/>
    </row>
    <row r="86" spans="1:78" ht="15" customHeight="1" hidden="1">
      <c r="A86" s="513"/>
      <c r="B86" s="514"/>
      <c r="C86" s="514"/>
      <c r="D86" s="515"/>
      <c r="E86" s="519" t="s">
        <v>274</v>
      </c>
      <c r="F86" s="520"/>
      <c r="G86" s="501"/>
      <c r="H86" s="502"/>
      <c r="I86" s="502"/>
      <c r="J86" s="502"/>
      <c r="K86" s="502"/>
      <c r="L86" s="503"/>
      <c r="T86" s="1"/>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1"/>
      <c r="BY86" s="1"/>
      <c r="BZ86" s="1"/>
    </row>
    <row r="87" spans="1:78" ht="15" customHeight="1" hidden="1">
      <c r="A87" s="513"/>
      <c r="B87" s="514"/>
      <c r="C87" s="514"/>
      <c r="D87" s="515"/>
      <c r="E87" s="519" t="s">
        <v>275</v>
      </c>
      <c r="F87" s="520"/>
      <c r="G87" s="501"/>
      <c r="H87" s="502"/>
      <c r="I87" s="502"/>
      <c r="J87" s="502"/>
      <c r="K87" s="502"/>
      <c r="L87" s="503"/>
      <c r="T87" s="1"/>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1"/>
      <c r="BY87" s="1"/>
      <c r="BZ87" s="1"/>
    </row>
    <row r="88" spans="1:78" ht="15" customHeight="1" hidden="1">
      <c r="A88" s="513"/>
      <c r="B88" s="514"/>
      <c r="C88" s="514"/>
      <c r="D88" s="515"/>
      <c r="E88" s="519" t="s">
        <v>276</v>
      </c>
      <c r="F88" s="520"/>
      <c r="G88" s="521"/>
      <c r="H88" s="502"/>
      <c r="I88" s="502"/>
      <c r="J88" s="502"/>
      <c r="K88" s="502"/>
      <c r="L88" s="503"/>
      <c r="T88" s="1"/>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1"/>
      <c r="BY88" s="1"/>
      <c r="BZ88" s="1"/>
    </row>
    <row r="89" spans="1:78" ht="15" customHeight="1" hidden="1">
      <c r="A89" s="516"/>
      <c r="B89" s="517"/>
      <c r="C89" s="517"/>
      <c r="D89" s="518"/>
      <c r="E89" s="519" t="s">
        <v>277</v>
      </c>
      <c r="F89" s="520"/>
      <c r="G89" s="521"/>
      <c r="H89" s="502"/>
      <c r="I89" s="502"/>
      <c r="J89" s="502"/>
      <c r="K89" s="502"/>
      <c r="L89" s="503"/>
      <c r="T89" s="1"/>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1"/>
      <c r="BY89" s="1"/>
      <c r="BZ89" s="1"/>
    </row>
    <row r="90" spans="1:78" ht="35.25" customHeight="1" hidden="1">
      <c r="A90" s="409" t="s">
        <v>573</v>
      </c>
      <c r="B90" s="498" t="s">
        <v>518</v>
      </c>
      <c r="C90" s="499"/>
      <c r="D90" s="499"/>
      <c r="E90" s="499"/>
      <c r="F90" s="500"/>
      <c r="G90" s="501"/>
      <c r="H90" s="502"/>
      <c r="I90" s="502"/>
      <c r="J90" s="502"/>
      <c r="K90" s="502"/>
      <c r="L90" s="503"/>
      <c r="T90" s="1"/>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1"/>
      <c r="BY90" s="1"/>
      <c r="BZ90" s="1"/>
    </row>
    <row r="91" spans="1:78" ht="15" customHeight="1" hidden="1" thickBot="1">
      <c r="A91" s="410" t="s">
        <v>574</v>
      </c>
      <c r="B91" s="504" t="s">
        <v>519</v>
      </c>
      <c r="C91" s="505"/>
      <c r="D91" s="505"/>
      <c r="E91" s="505"/>
      <c r="F91" s="506"/>
      <c r="G91" s="507"/>
      <c r="H91" s="508"/>
      <c r="I91" s="508"/>
      <c r="J91" s="508"/>
      <c r="K91" s="508"/>
      <c r="L91" s="509"/>
      <c r="T91" s="1"/>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1"/>
      <c r="BY91" s="1"/>
      <c r="BZ91" s="1"/>
    </row>
    <row r="92" spans="1:78" ht="15" customHeight="1" hidden="1" thickBot="1">
      <c r="A92" s="1"/>
      <c r="B92" s="1"/>
      <c r="C92" s="1"/>
      <c r="D92" s="1"/>
      <c r="E92" s="1"/>
      <c r="F92" s="1"/>
      <c r="G92" s="454"/>
      <c r="H92" s="454"/>
      <c r="I92" s="454"/>
      <c r="J92" s="454"/>
      <c r="K92" s="454"/>
      <c r="L92" s="454"/>
      <c r="T92" s="1"/>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1"/>
      <c r="BY92" s="1"/>
      <c r="BZ92" s="1"/>
    </row>
    <row r="93" spans="1:78" ht="30" customHeight="1" hidden="1">
      <c r="A93" s="408" t="s">
        <v>575</v>
      </c>
      <c r="B93" s="522" t="s">
        <v>515</v>
      </c>
      <c r="C93" s="523"/>
      <c r="D93" s="523"/>
      <c r="E93" s="523"/>
      <c r="F93" s="524"/>
      <c r="G93" s="525"/>
      <c r="H93" s="526"/>
      <c r="I93" s="526"/>
      <c r="J93" s="526"/>
      <c r="K93" s="526"/>
      <c r="L93" s="527"/>
      <c r="T93" s="1"/>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1"/>
      <c r="BY93" s="1"/>
      <c r="BZ93" s="1"/>
    </row>
    <row r="94" spans="1:78" ht="30" customHeight="1" hidden="1">
      <c r="A94" s="409" t="s">
        <v>576</v>
      </c>
      <c r="B94" s="498" t="s">
        <v>494</v>
      </c>
      <c r="C94" s="499"/>
      <c r="D94" s="499"/>
      <c r="E94" s="499"/>
      <c r="F94" s="500"/>
      <c r="G94" s="501"/>
      <c r="H94" s="502"/>
      <c r="I94" s="502"/>
      <c r="J94" s="502"/>
      <c r="K94" s="502"/>
      <c r="L94" s="503"/>
      <c r="T94" s="1"/>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1"/>
      <c r="BY94" s="1"/>
      <c r="BZ94" s="1"/>
    </row>
    <row r="95" spans="1:78" ht="28.5" customHeight="1" hidden="1">
      <c r="A95" s="409" t="s">
        <v>577</v>
      </c>
      <c r="B95" s="498" t="s">
        <v>495</v>
      </c>
      <c r="C95" s="499"/>
      <c r="D95" s="499"/>
      <c r="E95" s="499"/>
      <c r="F95" s="500"/>
      <c r="G95" s="501"/>
      <c r="H95" s="502"/>
      <c r="I95" s="502"/>
      <c r="J95" s="502"/>
      <c r="K95" s="502"/>
      <c r="L95" s="503"/>
      <c r="T95" s="1"/>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1"/>
      <c r="BY95" s="1"/>
      <c r="BZ95" s="1"/>
    </row>
    <row r="96" spans="1:78" ht="15" customHeight="1" hidden="1">
      <c r="A96" s="409" t="s">
        <v>578</v>
      </c>
      <c r="B96" s="498" t="s">
        <v>496</v>
      </c>
      <c r="C96" s="499"/>
      <c r="D96" s="499"/>
      <c r="E96" s="499"/>
      <c r="F96" s="500"/>
      <c r="G96" s="528"/>
      <c r="H96" s="529"/>
      <c r="I96" s="529"/>
      <c r="J96" s="529"/>
      <c r="K96" s="529"/>
      <c r="L96" s="530"/>
      <c r="T96" s="1"/>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1"/>
      <c r="BY96" s="1"/>
      <c r="BZ96" s="1"/>
    </row>
    <row r="97" spans="1:78" ht="15" customHeight="1" hidden="1">
      <c r="A97" s="409" t="s">
        <v>579</v>
      </c>
      <c r="B97" s="498" t="s">
        <v>497</v>
      </c>
      <c r="C97" s="499"/>
      <c r="D97" s="499"/>
      <c r="E97" s="499"/>
      <c r="F97" s="500"/>
      <c r="G97" s="528"/>
      <c r="H97" s="529"/>
      <c r="I97" s="529"/>
      <c r="J97" s="529"/>
      <c r="K97" s="529"/>
      <c r="L97" s="530"/>
      <c r="T97" s="1"/>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1"/>
      <c r="BY97" s="1"/>
      <c r="BZ97" s="1"/>
    </row>
    <row r="98" spans="1:78" ht="15" customHeight="1" hidden="1">
      <c r="A98" s="409" t="s">
        <v>580</v>
      </c>
      <c r="B98" s="498" t="s">
        <v>498</v>
      </c>
      <c r="C98" s="499"/>
      <c r="D98" s="499"/>
      <c r="E98" s="499"/>
      <c r="F98" s="500"/>
      <c r="G98" s="531"/>
      <c r="H98" s="532"/>
      <c r="I98" s="532"/>
      <c r="J98" s="532"/>
      <c r="K98" s="532"/>
      <c r="L98" s="533"/>
      <c r="T98" s="1"/>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1"/>
      <c r="BY98" s="1"/>
      <c r="BZ98" s="1"/>
    </row>
    <row r="99" spans="1:78" ht="15" customHeight="1" hidden="1">
      <c r="A99" s="510"/>
      <c r="B99" s="511"/>
      <c r="C99" s="511"/>
      <c r="D99" s="512"/>
      <c r="E99" s="519" t="s">
        <v>271</v>
      </c>
      <c r="F99" s="520"/>
      <c r="G99" s="501"/>
      <c r="H99" s="502"/>
      <c r="I99" s="502"/>
      <c r="J99" s="502"/>
      <c r="K99" s="502"/>
      <c r="L99" s="503"/>
      <c r="T99" s="1"/>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1"/>
      <c r="BY99" s="1"/>
      <c r="BZ99" s="1"/>
    </row>
    <row r="100" spans="1:78" ht="15" customHeight="1" hidden="1">
      <c r="A100" s="513"/>
      <c r="B100" s="514"/>
      <c r="C100" s="514"/>
      <c r="D100" s="515"/>
      <c r="E100" s="519" t="s">
        <v>272</v>
      </c>
      <c r="F100" s="520"/>
      <c r="G100" s="501"/>
      <c r="H100" s="502"/>
      <c r="I100" s="502"/>
      <c r="J100" s="502"/>
      <c r="K100" s="502"/>
      <c r="L100" s="503"/>
      <c r="T100" s="1"/>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1"/>
      <c r="BY100" s="1"/>
      <c r="BZ100" s="1"/>
    </row>
    <row r="101" spans="1:78" ht="15" customHeight="1" hidden="1">
      <c r="A101" s="513"/>
      <c r="B101" s="514"/>
      <c r="C101" s="514"/>
      <c r="D101" s="515"/>
      <c r="E101" s="519" t="s">
        <v>273</v>
      </c>
      <c r="F101" s="520"/>
      <c r="G101" s="501"/>
      <c r="H101" s="502"/>
      <c r="I101" s="502"/>
      <c r="J101" s="502"/>
      <c r="K101" s="502"/>
      <c r="L101" s="503"/>
      <c r="T101" s="1"/>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1"/>
      <c r="BY101" s="1"/>
      <c r="BZ101" s="1"/>
    </row>
    <row r="102" spans="1:78" ht="15" customHeight="1" hidden="1">
      <c r="A102" s="513"/>
      <c r="B102" s="514"/>
      <c r="C102" s="514"/>
      <c r="D102" s="515"/>
      <c r="E102" s="519" t="s">
        <v>278</v>
      </c>
      <c r="F102" s="520"/>
      <c r="G102" s="501"/>
      <c r="H102" s="502"/>
      <c r="I102" s="502"/>
      <c r="J102" s="502"/>
      <c r="K102" s="502"/>
      <c r="L102" s="503"/>
      <c r="T102" s="1"/>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1"/>
      <c r="BY102" s="1"/>
      <c r="BZ102" s="1"/>
    </row>
    <row r="103" spans="1:78" ht="15" customHeight="1" hidden="1">
      <c r="A103" s="513"/>
      <c r="B103" s="514"/>
      <c r="C103" s="514"/>
      <c r="D103" s="515"/>
      <c r="E103" s="519" t="s">
        <v>279</v>
      </c>
      <c r="F103" s="520"/>
      <c r="G103" s="501"/>
      <c r="H103" s="502"/>
      <c r="I103" s="502"/>
      <c r="J103" s="502"/>
      <c r="K103" s="502"/>
      <c r="L103" s="503"/>
      <c r="T103" s="1"/>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1"/>
      <c r="BY103" s="1"/>
      <c r="BZ103" s="1"/>
    </row>
    <row r="104" spans="1:78" ht="15" customHeight="1" hidden="1">
      <c r="A104" s="513"/>
      <c r="B104" s="514"/>
      <c r="C104" s="514"/>
      <c r="D104" s="515"/>
      <c r="E104" s="519" t="s">
        <v>274</v>
      </c>
      <c r="F104" s="520"/>
      <c r="G104" s="501"/>
      <c r="H104" s="502"/>
      <c r="I104" s="502"/>
      <c r="J104" s="502"/>
      <c r="K104" s="502"/>
      <c r="L104" s="503"/>
      <c r="T104" s="1"/>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1"/>
      <c r="BY104" s="1"/>
      <c r="BZ104" s="1"/>
    </row>
    <row r="105" spans="1:78" ht="15" customHeight="1" hidden="1">
      <c r="A105" s="513"/>
      <c r="B105" s="514"/>
      <c r="C105" s="514"/>
      <c r="D105" s="515"/>
      <c r="E105" s="519" t="s">
        <v>275</v>
      </c>
      <c r="F105" s="520"/>
      <c r="G105" s="501"/>
      <c r="H105" s="502"/>
      <c r="I105" s="502"/>
      <c r="J105" s="502"/>
      <c r="K105" s="502"/>
      <c r="L105" s="503"/>
      <c r="T105" s="1"/>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1"/>
      <c r="BY105" s="1"/>
      <c r="BZ105" s="1"/>
    </row>
    <row r="106" spans="1:78" ht="15" customHeight="1" hidden="1">
      <c r="A106" s="513"/>
      <c r="B106" s="514"/>
      <c r="C106" s="514"/>
      <c r="D106" s="515"/>
      <c r="E106" s="519" t="s">
        <v>276</v>
      </c>
      <c r="F106" s="520"/>
      <c r="G106" s="521"/>
      <c r="H106" s="502"/>
      <c r="I106" s="502"/>
      <c r="J106" s="502"/>
      <c r="K106" s="502"/>
      <c r="L106" s="503"/>
      <c r="T106" s="1"/>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1"/>
      <c r="BY106" s="1"/>
      <c r="BZ106" s="1"/>
    </row>
    <row r="107" spans="1:78" ht="15" customHeight="1" hidden="1">
      <c r="A107" s="516"/>
      <c r="B107" s="517"/>
      <c r="C107" s="517"/>
      <c r="D107" s="518"/>
      <c r="E107" s="519" t="s">
        <v>277</v>
      </c>
      <c r="F107" s="520"/>
      <c r="G107" s="521"/>
      <c r="H107" s="502"/>
      <c r="I107" s="502"/>
      <c r="J107" s="502"/>
      <c r="K107" s="502"/>
      <c r="L107" s="503"/>
      <c r="T107" s="1"/>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1"/>
      <c r="BY107" s="1"/>
      <c r="BZ107" s="1"/>
    </row>
    <row r="108" spans="1:78" ht="35.25" customHeight="1" hidden="1">
      <c r="A108" s="409" t="s">
        <v>581</v>
      </c>
      <c r="B108" s="498" t="s">
        <v>518</v>
      </c>
      <c r="C108" s="499"/>
      <c r="D108" s="499"/>
      <c r="E108" s="499"/>
      <c r="F108" s="500"/>
      <c r="G108" s="501"/>
      <c r="H108" s="502"/>
      <c r="I108" s="502"/>
      <c r="J108" s="502"/>
      <c r="K108" s="502"/>
      <c r="L108" s="503"/>
      <c r="T108" s="1"/>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1"/>
      <c r="BY108" s="1"/>
      <c r="BZ108" s="1"/>
    </row>
    <row r="109" spans="1:78" ht="15" customHeight="1" hidden="1" thickBot="1">
      <c r="A109" s="410" t="s">
        <v>582</v>
      </c>
      <c r="B109" s="504" t="s">
        <v>519</v>
      </c>
      <c r="C109" s="505"/>
      <c r="D109" s="505"/>
      <c r="E109" s="505"/>
      <c r="F109" s="506"/>
      <c r="G109" s="507"/>
      <c r="H109" s="508"/>
      <c r="I109" s="508"/>
      <c r="J109" s="508"/>
      <c r="K109" s="508"/>
      <c r="L109" s="509"/>
      <c r="T109" s="1"/>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1"/>
      <c r="BY109" s="1"/>
      <c r="BZ109" s="1"/>
    </row>
    <row r="110" spans="1:78" ht="15" customHeight="1" hidden="1" thickBot="1">
      <c r="A110" s="1"/>
      <c r="B110" s="1"/>
      <c r="C110" s="1"/>
      <c r="D110" s="1"/>
      <c r="E110" s="1"/>
      <c r="F110" s="1"/>
      <c r="G110" s="454"/>
      <c r="H110" s="454"/>
      <c r="I110" s="454"/>
      <c r="J110" s="454"/>
      <c r="K110" s="454"/>
      <c r="L110" s="454"/>
      <c r="T110" s="1"/>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1"/>
      <c r="BY110" s="1"/>
      <c r="BZ110" s="1"/>
    </row>
    <row r="111" spans="1:78" ht="30" customHeight="1" hidden="1">
      <c r="A111" s="408" t="s">
        <v>583</v>
      </c>
      <c r="B111" s="522" t="s">
        <v>515</v>
      </c>
      <c r="C111" s="523"/>
      <c r="D111" s="523"/>
      <c r="E111" s="523"/>
      <c r="F111" s="524"/>
      <c r="G111" s="525"/>
      <c r="H111" s="526"/>
      <c r="I111" s="526"/>
      <c r="J111" s="526"/>
      <c r="K111" s="526"/>
      <c r="L111" s="527"/>
      <c r="T111" s="1"/>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1"/>
      <c r="BY111" s="1"/>
      <c r="BZ111" s="1"/>
    </row>
    <row r="112" spans="1:78" ht="27.75" customHeight="1" hidden="1">
      <c r="A112" s="409" t="s">
        <v>584</v>
      </c>
      <c r="B112" s="498" t="s">
        <v>494</v>
      </c>
      <c r="C112" s="499"/>
      <c r="D112" s="499"/>
      <c r="E112" s="499"/>
      <c r="F112" s="500"/>
      <c r="G112" s="501"/>
      <c r="H112" s="502"/>
      <c r="I112" s="502"/>
      <c r="J112" s="502"/>
      <c r="K112" s="502"/>
      <c r="L112" s="503"/>
      <c r="T112" s="1"/>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1"/>
      <c r="BY112" s="1"/>
      <c r="BZ112" s="1"/>
    </row>
    <row r="113" spans="1:78" ht="28.5" customHeight="1" hidden="1">
      <c r="A113" s="409" t="s">
        <v>585</v>
      </c>
      <c r="B113" s="498" t="s">
        <v>495</v>
      </c>
      <c r="C113" s="499"/>
      <c r="D113" s="499"/>
      <c r="E113" s="499"/>
      <c r="F113" s="500"/>
      <c r="G113" s="501"/>
      <c r="H113" s="502"/>
      <c r="I113" s="502"/>
      <c r="J113" s="502"/>
      <c r="K113" s="502"/>
      <c r="L113" s="503"/>
      <c r="T113" s="1"/>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1"/>
      <c r="BY113" s="1"/>
      <c r="BZ113" s="1"/>
    </row>
    <row r="114" spans="1:78" ht="15" customHeight="1" hidden="1">
      <c r="A114" s="409" t="s">
        <v>586</v>
      </c>
      <c r="B114" s="498" t="s">
        <v>496</v>
      </c>
      <c r="C114" s="499"/>
      <c r="D114" s="499"/>
      <c r="E114" s="499"/>
      <c r="F114" s="500"/>
      <c r="G114" s="528"/>
      <c r="H114" s="529"/>
      <c r="I114" s="529"/>
      <c r="J114" s="529"/>
      <c r="K114" s="529"/>
      <c r="L114" s="530"/>
      <c r="T114" s="1"/>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1"/>
      <c r="BY114" s="1"/>
      <c r="BZ114" s="1"/>
    </row>
    <row r="115" spans="1:78" ht="15" customHeight="1" hidden="1">
      <c r="A115" s="409" t="s">
        <v>587</v>
      </c>
      <c r="B115" s="498" t="s">
        <v>497</v>
      </c>
      <c r="C115" s="499"/>
      <c r="D115" s="499"/>
      <c r="E115" s="499"/>
      <c r="F115" s="500"/>
      <c r="G115" s="528"/>
      <c r="H115" s="529"/>
      <c r="I115" s="529"/>
      <c r="J115" s="529"/>
      <c r="K115" s="529"/>
      <c r="L115" s="530"/>
      <c r="T115" s="1"/>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1"/>
      <c r="BY115" s="1"/>
      <c r="BZ115" s="1"/>
    </row>
    <row r="116" spans="1:78" ht="15" customHeight="1" hidden="1">
      <c r="A116" s="409" t="s">
        <v>588</v>
      </c>
      <c r="B116" s="498" t="s">
        <v>498</v>
      </c>
      <c r="C116" s="499"/>
      <c r="D116" s="499"/>
      <c r="E116" s="499"/>
      <c r="F116" s="500"/>
      <c r="G116" s="531"/>
      <c r="H116" s="532"/>
      <c r="I116" s="532"/>
      <c r="J116" s="532"/>
      <c r="K116" s="532"/>
      <c r="L116" s="533"/>
      <c r="T116" s="1"/>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1"/>
      <c r="BY116" s="1"/>
      <c r="BZ116" s="1"/>
    </row>
    <row r="117" spans="1:78" ht="15" customHeight="1" hidden="1">
      <c r="A117" s="510"/>
      <c r="B117" s="511"/>
      <c r="C117" s="511"/>
      <c r="D117" s="512"/>
      <c r="E117" s="519" t="s">
        <v>271</v>
      </c>
      <c r="F117" s="520"/>
      <c r="G117" s="501"/>
      <c r="H117" s="502"/>
      <c r="I117" s="502"/>
      <c r="J117" s="502"/>
      <c r="K117" s="502"/>
      <c r="L117" s="503"/>
      <c r="T117" s="1"/>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1"/>
      <c r="BY117" s="1"/>
      <c r="BZ117" s="1"/>
    </row>
    <row r="118" spans="1:78" ht="15" customHeight="1" hidden="1">
      <c r="A118" s="513"/>
      <c r="B118" s="514"/>
      <c r="C118" s="514"/>
      <c r="D118" s="515"/>
      <c r="E118" s="519" t="s">
        <v>272</v>
      </c>
      <c r="F118" s="520"/>
      <c r="G118" s="501"/>
      <c r="H118" s="502"/>
      <c r="I118" s="502"/>
      <c r="J118" s="502"/>
      <c r="K118" s="502"/>
      <c r="L118" s="503"/>
      <c r="T118" s="1"/>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1"/>
      <c r="BY118" s="1"/>
      <c r="BZ118" s="1"/>
    </row>
    <row r="119" spans="1:78" ht="15" customHeight="1" hidden="1">
      <c r="A119" s="513"/>
      <c r="B119" s="514"/>
      <c r="C119" s="514"/>
      <c r="D119" s="515"/>
      <c r="E119" s="519" t="s">
        <v>273</v>
      </c>
      <c r="F119" s="520"/>
      <c r="G119" s="501"/>
      <c r="H119" s="502"/>
      <c r="I119" s="502"/>
      <c r="J119" s="502"/>
      <c r="K119" s="502"/>
      <c r="L119" s="503"/>
      <c r="T119" s="1"/>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1"/>
      <c r="BY119" s="1"/>
      <c r="BZ119" s="1"/>
    </row>
    <row r="120" spans="1:78" ht="15" customHeight="1" hidden="1">
      <c r="A120" s="513"/>
      <c r="B120" s="514"/>
      <c r="C120" s="514"/>
      <c r="D120" s="515"/>
      <c r="E120" s="519" t="s">
        <v>278</v>
      </c>
      <c r="F120" s="520"/>
      <c r="G120" s="501"/>
      <c r="H120" s="502"/>
      <c r="I120" s="502"/>
      <c r="J120" s="502"/>
      <c r="K120" s="502"/>
      <c r="L120" s="503"/>
      <c r="T120" s="1"/>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1"/>
      <c r="BY120" s="1"/>
      <c r="BZ120" s="1"/>
    </row>
    <row r="121" spans="1:78" ht="15" customHeight="1" hidden="1">
      <c r="A121" s="513"/>
      <c r="B121" s="514"/>
      <c r="C121" s="514"/>
      <c r="D121" s="515"/>
      <c r="E121" s="519" t="s">
        <v>279</v>
      </c>
      <c r="F121" s="520"/>
      <c r="G121" s="501"/>
      <c r="H121" s="502"/>
      <c r="I121" s="502"/>
      <c r="J121" s="502"/>
      <c r="K121" s="502"/>
      <c r="L121" s="503"/>
      <c r="T121" s="1"/>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1"/>
      <c r="BY121" s="1"/>
      <c r="BZ121" s="1"/>
    </row>
    <row r="122" spans="1:78" ht="15" customHeight="1" hidden="1">
      <c r="A122" s="513"/>
      <c r="B122" s="514"/>
      <c r="C122" s="514"/>
      <c r="D122" s="515"/>
      <c r="E122" s="519" t="s">
        <v>274</v>
      </c>
      <c r="F122" s="520"/>
      <c r="G122" s="501"/>
      <c r="H122" s="502"/>
      <c r="I122" s="502"/>
      <c r="J122" s="502"/>
      <c r="K122" s="502"/>
      <c r="L122" s="503"/>
      <c r="T122" s="1"/>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1"/>
      <c r="BY122" s="1"/>
      <c r="BZ122" s="1"/>
    </row>
    <row r="123" spans="1:78" ht="15" customHeight="1" hidden="1">
      <c r="A123" s="513"/>
      <c r="B123" s="514"/>
      <c r="C123" s="514"/>
      <c r="D123" s="515"/>
      <c r="E123" s="519" t="s">
        <v>275</v>
      </c>
      <c r="F123" s="520"/>
      <c r="G123" s="501"/>
      <c r="H123" s="502"/>
      <c r="I123" s="502"/>
      <c r="J123" s="502"/>
      <c r="K123" s="502"/>
      <c r="L123" s="503"/>
      <c r="T123" s="1"/>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1"/>
      <c r="BY123" s="1"/>
      <c r="BZ123" s="1"/>
    </row>
    <row r="124" spans="1:78" ht="15" customHeight="1" hidden="1">
      <c r="A124" s="513"/>
      <c r="B124" s="514"/>
      <c r="C124" s="514"/>
      <c r="D124" s="515"/>
      <c r="E124" s="519" t="s">
        <v>276</v>
      </c>
      <c r="F124" s="520"/>
      <c r="G124" s="521"/>
      <c r="H124" s="502"/>
      <c r="I124" s="502"/>
      <c r="J124" s="502"/>
      <c r="K124" s="502"/>
      <c r="L124" s="503"/>
      <c r="T124" s="1"/>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1"/>
      <c r="BY124" s="1"/>
      <c r="BZ124" s="1"/>
    </row>
    <row r="125" spans="1:78" ht="15" customHeight="1" hidden="1">
      <c r="A125" s="516"/>
      <c r="B125" s="517"/>
      <c r="C125" s="517"/>
      <c r="D125" s="518"/>
      <c r="E125" s="519" t="s">
        <v>277</v>
      </c>
      <c r="F125" s="520"/>
      <c r="G125" s="521"/>
      <c r="H125" s="502"/>
      <c r="I125" s="502"/>
      <c r="J125" s="502"/>
      <c r="K125" s="502"/>
      <c r="L125" s="503"/>
      <c r="T125" s="1"/>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1"/>
      <c r="BY125" s="1"/>
      <c r="BZ125" s="1"/>
    </row>
    <row r="126" spans="1:78" ht="35.25" customHeight="1" hidden="1">
      <c r="A126" s="409" t="s">
        <v>589</v>
      </c>
      <c r="B126" s="498" t="s">
        <v>518</v>
      </c>
      <c r="C126" s="499"/>
      <c r="D126" s="499"/>
      <c r="E126" s="499"/>
      <c r="F126" s="500"/>
      <c r="G126" s="501"/>
      <c r="H126" s="502"/>
      <c r="I126" s="502"/>
      <c r="J126" s="502"/>
      <c r="K126" s="502"/>
      <c r="L126" s="503"/>
      <c r="T126" s="1"/>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1"/>
      <c r="BY126" s="1"/>
      <c r="BZ126" s="1"/>
    </row>
    <row r="127" spans="1:78" ht="15" customHeight="1" hidden="1" thickBot="1">
      <c r="A127" s="410" t="s">
        <v>590</v>
      </c>
      <c r="B127" s="504" t="s">
        <v>519</v>
      </c>
      <c r="C127" s="505"/>
      <c r="D127" s="505"/>
      <c r="E127" s="505"/>
      <c r="F127" s="506"/>
      <c r="G127" s="507"/>
      <c r="H127" s="508"/>
      <c r="I127" s="508"/>
      <c r="J127" s="508"/>
      <c r="K127" s="508"/>
      <c r="L127" s="509"/>
      <c r="T127" s="1"/>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1"/>
      <c r="BY127" s="1"/>
      <c r="BZ127" s="1"/>
    </row>
    <row r="128" spans="1:78" ht="15" customHeight="1" hidden="1" thickBot="1">
      <c r="A128" s="1"/>
      <c r="B128" s="1"/>
      <c r="C128" s="1"/>
      <c r="D128" s="1"/>
      <c r="E128" s="1"/>
      <c r="F128" s="1"/>
      <c r="G128" s="454"/>
      <c r="H128" s="454"/>
      <c r="I128" s="454"/>
      <c r="J128" s="454"/>
      <c r="K128" s="454"/>
      <c r="L128" s="454"/>
      <c r="T128" s="1"/>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1"/>
      <c r="BY128" s="1"/>
      <c r="BZ128" s="1"/>
    </row>
    <row r="129" spans="1:78" ht="31.5" customHeight="1" hidden="1">
      <c r="A129" s="408" t="s">
        <v>591</v>
      </c>
      <c r="B129" s="522" t="s">
        <v>515</v>
      </c>
      <c r="C129" s="523"/>
      <c r="D129" s="523"/>
      <c r="E129" s="523"/>
      <c r="F129" s="524"/>
      <c r="G129" s="525"/>
      <c r="H129" s="526"/>
      <c r="I129" s="526"/>
      <c r="J129" s="526"/>
      <c r="K129" s="526"/>
      <c r="L129" s="527"/>
      <c r="T129" s="1"/>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1"/>
      <c r="BY129" s="1"/>
      <c r="BZ129" s="1"/>
    </row>
    <row r="130" spans="1:78" ht="27.75" customHeight="1" hidden="1">
      <c r="A130" s="409" t="s">
        <v>592</v>
      </c>
      <c r="B130" s="498" t="s">
        <v>494</v>
      </c>
      <c r="C130" s="499"/>
      <c r="D130" s="499"/>
      <c r="E130" s="499"/>
      <c r="F130" s="500"/>
      <c r="G130" s="501"/>
      <c r="H130" s="502"/>
      <c r="I130" s="502"/>
      <c r="J130" s="502"/>
      <c r="K130" s="502"/>
      <c r="L130" s="503"/>
      <c r="T130" s="1"/>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1"/>
      <c r="BY130" s="1"/>
      <c r="BZ130" s="1"/>
    </row>
    <row r="131" spans="1:78" ht="30" customHeight="1" hidden="1">
      <c r="A131" s="409" t="s">
        <v>593</v>
      </c>
      <c r="B131" s="498" t="s">
        <v>495</v>
      </c>
      <c r="C131" s="499"/>
      <c r="D131" s="499"/>
      <c r="E131" s="499"/>
      <c r="F131" s="500"/>
      <c r="G131" s="501"/>
      <c r="H131" s="502"/>
      <c r="I131" s="502"/>
      <c r="J131" s="502"/>
      <c r="K131" s="502"/>
      <c r="L131" s="503"/>
      <c r="T131" s="1"/>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1"/>
      <c r="BY131" s="1"/>
      <c r="BZ131" s="1"/>
    </row>
    <row r="132" spans="1:78" ht="15" customHeight="1" hidden="1">
      <c r="A132" s="409" t="s">
        <v>594</v>
      </c>
      <c r="B132" s="498" t="s">
        <v>496</v>
      </c>
      <c r="C132" s="499"/>
      <c r="D132" s="499"/>
      <c r="E132" s="499"/>
      <c r="F132" s="500"/>
      <c r="G132" s="528"/>
      <c r="H132" s="529"/>
      <c r="I132" s="529"/>
      <c r="J132" s="529"/>
      <c r="K132" s="529"/>
      <c r="L132" s="530"/>
      <c r="T132" s="1"/>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1"/>
      <c r="BY132" s="1"/>
      <c r="BZ132" s="1"/>
    </row>
    <row r="133" spans="1:78" ht="15" customHeight="1" hidden="1">
      <c r="A133" s="409" t="s">
        <v>595</v>
      </c>
      <c r="B133" s="498" t="s">
        <v>497</v>
      </c>
      <c r="C133" s="499"/>
      <c r="D133" s="499"/>
      <c r="E133" s="499"/>
      <c r="F133" s="500"/>
      <c r="G133" s="528"/>
      <c r="H133" s="529"/>
      <c r="I133" s="529"/>
      <c r="J133" s="529"/>
      <c r="K133" s="529"/>
      <c r="L133" s="530"/>
      <c r="T133" s="1"/>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1"/>
      <c r="BY133" s="1"/>
      <c r="BZ133" s="1"/>
    </row>
    <row r="134" spans="1:78" ht="15" customHeight="1" hidden="1">
      <c r="A134" s="409" t="s">
        <v>596</v>
      </c>
      <c r="B134" s="498" t="s">
        <v>498</v>
      </c>
      <c r="C134" s="499"/>
      <c r="D134" s="499"/>
      <c r="E134" s="499"/>
      <c r="F134" s="500"/>
      <c r="G134" s="531"/>
      <c r="H134" s="532"/>
      <c r="I134" s="532"/>
      <c r="J134" s="532"/>
      <c r="K134" s="532"/>
      <c r="L134" s="533"/>
      <c r="T134" s="1"/>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1"/>
      <c r="BY134" s="1"/>
      <c r="BZ134" s="1"/>
    </row>
    <row r="135" spans="1:78" ht="15" customHeight="1" hidden="1">
      <c r="A135" s="510"/>
      <c r="B135" s="511"/>
      <c r="C135" s="511"/>
      <c r="D135" s="512"/>
      <c r="E135" s="519" t="s">
        <v>271</v>
      </c>
      <c r="F135" s="520"/>
      <c r="G135" s="501"/>
      <c r="H135" s="502"/>
      <c r="I135" s="502"/>
      <c r="J135" s="502"/>
      <c r="K135" s="502"/>
      <c r="L135" s="503"/>
      <c r="T135" s="1"/>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1"/>
      <c r="BY135" s="1"/>
      <c r="BZ135" s="1"/>
    </row>
    <row r="136" spans="1:78" ht="15" customHeight="1" hidden="1">
      <c r="A136" s="513"/>
      <c r="B136" s="514"/>
      <c r="C136" s="514"/>
      <c r="D136" s="515"/>
      <c r="E136" s="519" t="s">
        <v>272</v>
      </c>
      <c r="F136" s="520"/>
      <c r="G136" s="501"/>
      <c r="H136" s="502"/>
      <c r="I136" s="502"/>
      <c r="J136" s="502"/>
      <c r="K136" s="502"/>
      <c r="L136" s="503"/>
      <c r="T136" s="1"/>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1"/>
      <c r="BY136" s="1"/>
      <c r="BZ136" s="1"/>
    </row>
    <row r="137" spans="1:78" ht="15" customHeight="1" hidden="1">
      <c r="A137" s="513"/>
      <c r="B137" s="514"/>
      <c r="C137" s="514"/>
      <c r="D137" s="515"/>
      <c r="E137" s="519" t="s">
        <v>273</v>
      </c>
      <c r="F137" s="520"/>
      <c r="G137" s="501"/>
      <c r="H137" s="502"/>
      <c r="I137" s="502"/>
      <c r="J137" s="502"/>
      <c r="K137" s="502"/>
      <c r="L137" s="503"/>
      <c r="T137" s="1"/>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1"/>
      <c r="BY137" s="1"/>
      <c r="BZ137" s="1"/>
    </row>
    <row r="138" spans="1:78" ht="15" customHeight="1" hidden="1">
      <c r="A138" s="513"/>
      <c r="B138" s="514"/>
      <c r="C138" s="514"/>
      <c r="D138" s="515"/>
      <c r="E138" s="519" t="s">
        <v>278</v>
      </c>
      <c r="F138" s="520"/>
      <c r="G138" s="501"/>
      <c r="H138" s="502"/>
      <c r="I138" s="502"/>
      <c r="J138" s="502"/>
      <c r="K138" s="502"/>
      <c r="L138" s="503"/>
      <c r="T138" s="1"/>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1"/>
      <c r="BY138" s="1"/>
      <c r="BZ138" s="1"/>
    </row>
    <row r="139" spans="1:78" ht="15" customHeight="1" hidden="1">
      <c r="A139" s="513"/>
      <c r="B139" s="514"/>
      <c r="C139" s="514"/>
      <c r="D139" s="515"/>
      <c r="E139" s="519" t="s">
        <v>279</v>
      </c>
      <c r="F139" s="520"/>
      <c r="G139" s="501"/>
      <c r="H139" s="502"/>
      <c r="I139" s="502"/>
      <c r="J139" s="502"/>
      <c r="K139" s="502"/>
      <c r="L139" s="503"/>
      <c r="T139" s="1"/>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1"/>
      <c r="BY139" s="1"/>
      <c r="BZ139" s="1"/>
    </row>
    <row r="140" spans="1:78" ht="15" customHeight="1" hidden="1">
      <c r="A140" s="513"/>
      <c r="B140" s="514"/>
      <c r="C140" s="514"/>
      <c r="D140" s="515"/>
      <c r="E140" s="519" t="s">
        <v>274</v>
      </c>
      <c r="F140" s="520"/>
      <c r="G140" s="501"/>
      <c r="H140" s="502"/>
      <c r="I140" s="502"/>
      <c r="J140" s="502"/>
      <c r="K140" s="502"/>
      <c r="L140" s="503"/>
      <c r="T140" s="1"/>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1"/>
      <c r="BY140" s="1"/>
      <c r="BZ140" s="1"/>
    </row>
    <row r="141" spans="1:78" ht="15" customHeight="1" hidden="1">
      <c r="A141" s="513"/>
      <c r="B141" s="514"/>
      <c r="C141" s="514"/>
      <c r="D141" s="515"/>
      <c r="E141" s="519" t="s">
        <v>275</v>
      </c>
      <c r="F141" s="520"/>
      <c r="G141" s="501"/>
      <c r="H141" s="502"/>
      <c r="I141" s="502"/>
      <c r="J141" s="502"/>
      <c r="K141" s="502"/>
      <c r="L141" s="503"/>
      <c r="T141" s="1"/>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1"/>
      <c r="BY141" s="1"/>
      <c r="BZ141" s="1"/>
    </row>
    <row r="142" spans="1:78" ht="15" customHeight="1" hidden="1">
      <c r="A142" s="513"/>
      <c r="B142" s="514"/>
      <c r="C142" s="514"/>
      <c r="D142" s="515"/>
      <c r="E142" s="519" t="s">
        <v>276</v>
      </c>
      <c r="F142" s="520"/>
      <c r="G142" s="521"/>
      <c r="H142" s="502"/>
      <c r="I142" s="502"/>
      <c r="J142" s="502"/>
      <c r="K142" s="502"/>
      <c r="L142" s="503"/>
      <c r="T142" s="1"/>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1"/>
      <c r="BY142" s="1"/>
      <c r="BZ142" s="1"/>
    </row>
    <row r="143" spans="1:78" ht="15" customHeight="1" hidden="1">
      <c r="A143" s="516"/>
      <c r="B143" s="517"/>
      <c r="C143" s="517"/>
      <c r="D143" s="518"/>
      <c r="E143" s="519" t="s">
        <v>277</v>
      </c>
      <c r="F143" s="520"/>
      <c r="G143" s="521"/>
      <c r="H143" s="502"/>
      <c r="I143" s="502"/>
      <c r="J143" s="502"/>
      <c r="K143" s="502"/>
      <c r="L143" s="503"/>
      <c r="T143" s="1"/>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1"/>
      <c r="BY143" s="1"/>
      <c r="BZ143" s="1"/>
    </row>
    <row r="144" spans="1:78" ht="35.25" customHeight="1" hidden="1">
      <c r="A144" s="409" t="s">
        <v>597</v>
      </c>
      <c r="B144" s="498" t="s">
        <v>518</v>
      </c>
      <c r="C144" s="499"/>
      <c r="D144" s="499"/>
      <c r="E144" s="499"/>
      <c r="F144" s="500"/>
      <c r="G144" s="501"/>
      <c r="H144" s="502"/>
      <c r="I144" s="502"/>
      <c r="J144" s="502"/>
      <c r="K144" s="502"/>
      <c r="L144" s="503"/>
      <c r="T144" s="1"/>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1"/>
      <c r="BY144" s="1"/>
      <c r="BZ144" s="1"/>
    </row>
    <row r="145" spans="1:78" ht="15" customHeight="1" hidden="1" thickBot="1">
      <c r="A145" s="410" t="s">
        <v>598</v>
      </c>
      <c r="B145" s="504" t="s">
        <v>519</v>
      </c>
      <c r="C145" s="505"/>
      <c r="D145" s="505"/>
      <c r="E145" s="505"/>
      <c r="F145" s="506"/>
      <c r="G145" s="507"/>
      <c r="H145" s="508"/>
      <c r="I145" s="508"/>
      <c r="J145" s="508"/>
      <c r="K145" s="508"/>
      <c r="L145" s="509"/>
      <c r="T145" s="1"/>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1"/>
      <c r="BY145" s="1"/>
      <c r="BZ145" s="1"/>
    </row>
    <row r="146" spans="1:78" ht="15" customHeight="1" hidden="1" thickBot="1">
      <c r="A146" s="1"/>
      <c r="B146" s="1"/>
      <c r="C146" s="1"/>
      <c r="D146" s="1"/>
      <c r="E146" s="1"/>
      <c r="F146" s="1"/>
      <c r="G146" s="454"/>
      <c r="H146" s="454"/>
      <c r="I146" s="454"/>
      <c r="J146" s="454"/>
      <c r="K146" s="454"/>
      <c r="L146" s="454"/>
      <c r="T146" s="1"/>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1"/>
      <c r="BY146" s="1"/>
      <c r="BZ146" s="1"/>
    </row>
    <row r="147" spans="1:78" ht="27" customHeight="1" hidden="1">
      <c r="A147" s="408" t="s">
        <v>599</v>
      </c>
      <c r="B147" s="522" t="s">
        <v>515</v>
      </c>
      <c r="C147" s="523"/>
      <c r="D147" s="523"/>
      <c r="E147" s="523"/>
      <c r="F147" s="524"/>
      <c r="G147" s="525"/>
      <c r="H147" s="526"/>
      <c r="I147" s="526"/>
      <c r="J147" s="526"/>
      <c r="K147" s="526"/>
      <c r="L147" s="527"/>
      <c r="T147" s="1"/>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1"/>
      <c r="BY147" s="1"/>
      <c r="BZ147" s="1"/>
    </row>
    <row r="148" spans="1:78" ht="27" customHeight="1" hidden="1">
      <c r="A148" s="409" t="s">
        <v>600</v>
      </c>
      <c r="B148" s="498" t="s">
        <v>494</v>
      </c>
      <c r="C148" s="499"/>
      <c r="D148" s="499"/>
      <c r="E148" s="499"/>
      <c r="F148" s="500"/>
      <c r="G148" s="501"/>
      <c r="H148" s="502"/>
      <c r="I148" s="502"/>
      <c r="J148" s="502"/>
      <c r="K148" s="502"/>
      <c r="L148" s="503"/>
      <c r="T148" s="1"/>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1"/>
      <c r="BY148" s="1"/>
      <c r="BZ148" s="1"/>
    </row>
    <row r="149" spans="1:78" ht="27" customHeight="1" hidden="1">
      <c r="A149" s="409" t="s">
        <v>601</v>
      </c>
      <c r="B149" s="498" t="s">
        <v>495</v>
      </c>
      <c r="C149" s="499"/>
      <c r="D149" s="499"/>
      <c r="E149" s="499"/>
      <c r="F149" s="500"/>
      <c r="G149" s="501"/>
      <c r="H149" s="502"/>
      <c r="I149" s="502"/>
      <c r="J149" s="502"/>
      <c r="K149" s="502"/>
      <c r="L149" s="503"/>
      <c r="T149" s="1"/>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1"/>
      <c r="BY149" s="1"/>
      <c r="BZ149" s="1"/>
    </row>
    <row r="150" spans="1:78" ht="13.5" customHeight="1" hidden="1">
      <c r="A150" s="409" t="s">
        <v>602</v>
      </c>
      <c r="B150" s="498" t="s">
        <v>496</v>
      </c>
      <c r="C150" s="499"/>
      <c r="D150" s="499"/>
      <c r="E150" s="499"/>
      <c r="F150" s="500"/>
      <c r="G150" s="528"/>
      <c r="H150" s="529"/>
      <c r="I150" s="529"/>
      <c r="J150" s="529"/>
      <c r="K150" s="529"/>
      <c r="L150" s="530"/>
      <c r="T150" s="1"/>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1"/>
      <c r="BY150" s="1"/>
      <c r="BZ150" s="1"/>
    </row>
    <row r="151" spans="1:78" ht="13.5" customHeight="1" hidden="1">
      <c r="A151" s="409" t="s">
        <v>603</v>
      </c>
      <c r="B151" s="498" t="s">
        <v>497</v>
      </c>
      <c r="C151" s="499"/>
      <c r="D151" s="499"/>
      <c r="E151" s="499"/>
      <c r="F151" s="500"/>
      <c r="G151" s="528"/>
      <c r="H151" s="529"/>
      <c r="I151" s="529"/>
      <c r="J151" s="529"/>
      <c r="K151" s="529"/>
      <c r="L151" s="530"/>
      <c r="T151" s="1"/>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1"/>
      <c r="BY151" s="1"/>
      <c r="BZ151" s="1"/>
    </row>
    <row r="152" spans="1:78" ht="13.5" customHeight="1" hidden="1">
      <c r="A152" s="409" t="s">
        <v>604</v>
      </c>
      <c r="B152" s="498" t="s">
        <v>498</v>
      </c>
      <c r="C152" s="499"/>
      <c r="D152" s="499"/>
      <c r="E152" s="499"/>
      <c r="F152" s="500"/>
      <c r="G152" s="531"/>
      <c r="H152" s="532"/>
      <c r="I152" s="532"/>
      <c r="J152" s="532"/>
      <c r="K152" s="532"/>
      <c r="L152" s="533"/>
      <c r="T152" s="1"/>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1"/>
      <c r="BY152" s="1"/>
      <c r="BZ152" s="1"/>
    </row>
    <row r="153" spans="1:78" ht="13.5" customHeight="1" hidden="1">
      <c r="A153" s="510"/>
      <c r="B153" s="511"/>
      <c r="C153" s="511"/>
      <c r="D153" s="512"/>
      <c r="E153" s="519" t="s">
        <v>271</v>
      </c>
      <c r="F153" s="520"/>
      <c r="G153" s="501"/>
      <c r="H153" s="502"/>
      <c r="I153" s="502"/>
      <c r="J153" s="502"/>
      <c r="K153" s="502"/>
      <c r="L153" s="503"/>
      <c r="T153" s="1"/>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1"/>
      <c r="BY153" s="1"/>
      <c r="BZ153" s="1"/>
    </row>
    <row r="154" spans="1:78" ht="13.5" customHeight="1" hidden="1">
      <c r="A154" s="513"/>
      <c r="B154" s="514"/>
      <c r="C154" s="514"/>
      <c r="D154" s="515"/>
      <c r="E154" s="519" t="s">
        <v>272</v>
      </c>
      <c r="F154" s="520"/>
      <c r="G154" s="501"/>
      <c r="H154" s="502"/>
      <c r="I154" s="502"/>
      <c r="J154" s="502"/>
      <c r="K154" s="502"/>
      <c r="L154" s="503"/>
      <c r="T154" s="1"/>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1"/>
      <c r="BY154" s="1"/>
      <c r="BZ154" s="1"/>
    </row>
    <row r="155" spans="1:78" ht="13.5" customHeight="1" hidden="1">
      <c r="A155" s="513"/>
      <c r="B155" s="514"/>
      <c r="C155" s="514"/>
      <c r="D155" s="515"/>
      <c r="E155" s="519" t="s">
        <v>273</v>
      </c>
      <c r="F155" s="520"/>
      <c r="G155" s="501"/>
      <c r="H155" s="502"/>
      <c r="I155" s="502"/>
      <c r="J155" s="502"/>
      <c r="K155" s="502"/>
      <c r="L155" s="503"/>
      <c r="T155" s="1"/>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1"/>
      <c r="BY155" s="1"/>
      <c r="BZ155" s="1"/>
    </row>
    <row r="156" spans="1:78" ht="13.5" customHeight="1" hidden="1">
      <c r="A156" s="513"/>
      <c r="B156" s="514"/>
      <c r="C156" s="514"/>
      <c r="D156" s="515"/>
      <c r="E156" s="519" t="s">
        <v>278</v>
      </c>
      <c r="F156" s="520"/>
      <c r="G156" s="501"/>
      <c r="H156" s="502"/>
      <c r="I156" s="502"/>
      <c r="J156" s="502"/>
      <c r="K156" s="502"/>
      <c r="L156" s="503"/>
      <c r="T156" s="1"/>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1"/>
      <c r="BY156" s="1"/>
      <c r="BZ156" s="1"/>
    </row>
    <row r="157" spans="1:78" ht="13.5" customHeight="1" hidden="1">
      <c r="A157" s="513"/>
      <c r="B157" s="514"/>
      <c r="C157" s="514"/>
      <c r="D157" s="515"/>
      <c r="E157" s="519" t="s">
        <v>279</v>
      </c>
      <c r="F157" s="520"/>
      <c r="G157" s="501"/>
      <c r="H157" s="502"/>
      <c r="I157" s="502"/>
      <c r="J157" s="502"/>
      <c r="K157" s="502"/>
      <c r="L157" s="503"/>
      <c r="T157" s="1"/>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1"/>
      <c r="BY157" s="1"/>
      <c r="BZ157" s="1"/>
    </row>
    <row r="158" spans="1:78" ht="13.5" customHeight="1" hidden="1">
      <c r="A158" s="513"/>
      <c r="B158" s="514"/>
      <c r="C158" s="514"/>
      <c r="D158" s="515"/>
      <c r="E158" s="519" t="s">
        <v>274</v>
      </c>
      <c r="F158" s="520"/>
      <c r="G158" s="501"/>
      <c r="H158" s="502"/>
      <c r="I158" s="502"/>
      <c r="J158" s="502"/>
      <c r="K158" s="502"/>
      <c r="L158" s="503"/>
      <c r="T158" s="1"/>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1"/>
      <c r="BY158" s="1"/>
      <c r="BZ158" s="1"/>
    </row>
    <row r="159" spans="1:78" ht="13.5" customHeight="1" hidden="1">
      <c r="A159" s="513"/>
      <c r="B159" s="514"/>
      <c r="C159" s="514"/>
      <c r="D159" s="515"/>
      <c r="E159" s="519" t="s">
        <v>275</v>
      </c>
      <c r="F159" s="520"/>
      <c r="G159" s="501"/>
      <c r="H159" s="502"/>
      <c r="I159" s="502"/>
      <c r="J159" s="502"/>
      <c r="K159" s="502"/>
      <c r="L159" s="503"/>
      <c r="T159" s="1"/>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1"/>
      <c r="BY159" s="1"/>
      <c r="BZ159" s="1"/>
    </row>
    <row r="160" spans="1:78" ht="13.5" customHeight="1" hidden="1">
      <c r="A160" s="513"/>
      <c r="B160" s="514"/>
      <c r="C160" s="514"/>
      <c r="D160" s="515"/>
      <c r="E160" s="519" t="s">
        <v>276</v>
      </c>
      <c r="F160" s="520"/>
      <c r="G160" s="521"/>
      <c r="H160" s="502"/>
      <c r="I160" s="502"/>
      <c r="J160" s="502"/>
      <c r="K160" s="502"/>
      <c r="L160" s="503"/>
      <c r="T160" s="1"/>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1"/>
      <c r="BY160" s="1"/>
      <c r="BZ160" s="1"/>
    </row>
    <row r="161" spans="1:78" ht="13.5" customHeight="1" hidden="1">
      <c r="A161" s="516"/>
      <c r="B161" s="517"/>
      <c r="C161" s="517"/>
      <c r="D161" s="518"/>
      <c r="E161" s="519" t="s">
        <v>277</v>
      </c>
      <c r="F161" s="520"/>
      <c r="G161" s="521"/>
      <c r="H161" s="502"/>
      <c r="I161" s="502"/>
      <c r="J161" s="502"/>
      <c r="K161" s="502"/>
      <c r="L161" s="503"/>
      <c r="T161" s="1"/>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1"/>
      <c r="BY161" s="1"/>
      <c r="BZ161" s="1"/>
    </row>
    <row r="162" spans="1:78" ht="34.5" customHeight="1" hidden="1">
      <c r="A162" s="409" t="s">
        <v>605</v>
      </c>
      <c r="B162" s="498" t="s">
        <v>518</v>
      </c>
      <c r="C162" s="499"/>
      <c r="D162" s="499"/>
      <c r="E162" s="499"/>
      <c r="F162" s="500"/>
      <c r="G162" s="501"/>
      <c r="H162" s="502"/>
      <c r="I162" s="502"/>
      <c r="J162" s="502"/>
      <c r="K162" s="502"/>
      <c r="L162" s="503"/>
      <c r="T162" s="1"/>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1"/>
      <c r="BY162" s="1"/>
      <c r="BZ162" s="1"/>
    </row>
    <row r="163" spans="1:78" ht="13.5" customHeight="1" hidden="1" thickBot="1">
      <c r="A163" s="410" t="s">
        <v>606</v>
      </c>
      <c r="B163" s="504" t="s">
        <v>519</v>
      </c>
      <c r="C163" s="505"/>
      <c r="D163" s="505"/>
      <c r="E163" s="505"/>
      <c r="F163" s="506"/>
      <c r="G163" s="507"/>
      <c r="H163" s="508"/>
      <c r="I163" s="508"/>
      <c r="J163" s="508"/>
      <c r="K163" s="508"/>
      <c r="L163" s="509"/>
      <c r="T163" s="1"/>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1"/>
      <c r="BY163" s="1"/>
      <c r="BZ163" s="1"/>
    </row>
    <row r="164" spans="1:78" ht="13.5" customHeight="1" hidden="1" thickBot="1">
      <c r="A164" s="1"/>
      <c r="B164" s="1"/>
      <c r="C164" s="1"/>
      <c r="D164" s="1"/>
      <c r="E164" s="1"/>
      <c r="F164" s="1"/>
      <c r="G164" s="454"/>
      <c r="H164" s="454"/>
      <c r="I164" s="454"/>
      <c r="J164" s="454"/>
      <c r="K164" s="454"/>
      <c r="L164" s="454"/>
      <c r="T164" s="1"/>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1"/>
      <c r="BY164" s="1"/>
      <c r="BZ164" s="1"/>
    </row>
    <row r="165" spans="1:78" ht="26.25" customHeight="1" hidden="1">
      <c r="A165" s="408" t="s">
        <v>607</v>
      </c>
      <c r="B165" s="522" t="s">
        <v>515</v>
      </c>
      <c r="C165" s="523"/>
      <c r="D165" s="523"/>
      <c r="E165" s="523"/>
      <c r="F165" s="524"/>
      <c r="G165" s="525"/>
      <c r="H165" s="526"/>
      <c r="I165" s="526"/>
      <c r="J165" s="526"/>
      <c r="K165" s="526"/>
      <c r="L165" s="527"/>
      <c r="T165" s="1"/>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1"/>
      <c r="BY165" s="1"/>
      <c r="BZ165" s="1"/>
    </row>
    <row r="166" spans="1:78" ht="28.5" customHeight="1" hidden="1">
      <c r="A166" s="409" t="s">
        <v>608</v>
      </c>
      <c r="B166" s="498" t="s">
        <v>494</v>
      </c>
      <c r="C166" s="499"/>
      <c r="D166" s="499"/>
      <c r="E166" s="499"/>
      <c r="F166" s="500"/>
      <c r="G166" s="501"/>
      <c r="H166" s="502"/>
      <c r="I166" s="502"/>
      <c r="J166" s="502"/>
      <c r="K166" s="502"/>
      <c r="L166" s="503"/>
      <c r="T166" s="1"/>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1"/>
      <c r="BY166" s="1"/>
      <c r="BZ166" s="1"/>
    </row>
    <row r="167" spans="1:78" ht="28.5" customHeight="1" hidden="1">
      <c r="A167" s="409" t="s">
        <v>609</v>
      </c>
      <c r="B167" s="498" t="s">
        <v>495</v>
      </c>
      <c r="C167" s="499"/>
      <c r="D167" s="499"/>
      <c r="E167" s="499"/>
      <c r="F167" s="500"/>
      <c r="G167" s="501"/>
      <c r="H167" s="502"/>
      <c r="I167" s="502"/>
      <c r="J167" s="502"/>
      <c r="K167" s="502"/>
      <c r="L167" s="503"/>
      <c r="T167" s="1"/>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1"/>
      <c r="BY167" s="1"/>
      <c r="BZ167" s="1"/>
    </row>
    <row r="168" spans="1:78" ht="13.5" customHeight="1" hidden="1">
      <c r="A168" s="409" t="s">
        <v>610</v>
      </c>
      <c r="B168" s="498" t="s">
        <v>496</v>
      </c>
      <c r="C168" s="499"/>
      <c r="D168" s="499"/>
      <c r="E168" s="499"/>
      <c r="F168" s="500"/>
      <c r="G168" s="528"/>
      <c r="H168" s="529"/>
      <c r="I168" s="529"/>
      <c r="J168" s="529"/>
      <c r="K168" s="529"/>
      <c r="L168" s="530"/>
      <c r="T168" s="1"/>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1"/>
      <c r="BY168" s="1"/>
      <c r="BZ168" s="1"/>
    </row>
    <row r="169" spans="1:78" ht="13.5" customHeight="1" hidden="1">
      <c r="A169" s="409" t="s">
        <v>611</v>
      </c>
      <c r="B169" s="498" t="s">
        <v>497</v>
      </c>
      <c r="C169" s="499"/>
      <c r="D169" s="499"/>
      <c r="E169" s="499"/>
      <c r="F169" s="500"/>
      <c r="G169" s="528"/>
      <c r="H169" s="529"/>
      <c r="I169" s="529"/>
      <c r="J169" s="529"/>
      <c r="K169" s="529"/>
      <c r="L169" s="530"/>
      <c r="T169" s="1"/>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1"/>
      <c r="BY169" s="1"/>
      <c r="BZ169" s="1"/>
    </row>
    <row r="170" spans="1:78" ht="13.5" customHeight="1" hidden="1">
      <c r="A170" s="409" t="s">
        <v>612</v>
      </c>
      <c r="B170" s="498" t="s">
        <v>498</v>
      </c>
      <c r="C170" s="499"/>
      <c r="D170" s="499"/>
      <c r="E170" s="499"/>
      <c r="F170" s="500"/>
      <c r="G170" s="531"/>
      <c r="H170" s="532"/>
      <c r="I170" s="532"/>
      <c r="J170" s="532"/>
      <c r="K170" s="532"/>
      <c r="L170" s="533"/>
      <c r="T170" s="1"/>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1"/>
      <c r="BY170" s="1"/>
      <c r="BZ170" s="1"/>
    </row>
    <row r="171" spans="1:78" ht="13.5" customHeight="1" hidden="1">
      <c r="A171" s="510"/>
      <c r="B171" s="511"/>
      <c r="C171" s="511"/>
      <c r="D171" s="512"/>
      <c r="E171" s="519" t="s">
        <v>271</v>
      </c>
      <c r="F171" s="520"/>
      <c r="G171" s="501"/>
      <c r="H171" s="502"/>
      <c r="I171" s="502"/>
      <c r="J171" s="502"/>
      <c r="K171" s="502"/>
      <c r="L171" s="503"/>
      <c r="T171" s="1"/>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1"/>
      <c r="BY171" s="1"/>
      <c r="BZ171" s="1"/>
    </row>
    <row r="172" spans="1:78" ht="13.5" customHeight="1" hidden="1">
      <c r="A172" s="513"/>
      <c r="B172" s="514"/>
      <c r="C172" s="514"/>
      <c r="D172" s="515"/>
      <c r="E172" s="519" t="s">
        <v>272</v>
      </c>
      <c r="F172" s="520"/>
      <c r="G172" s="501"/>
      <c r="H172" s="502"/>
      <c r="I172" s="502"/>
      <c r="J172" s="502"/>
      <c r="K172" s="502"/>
      <c r="L172" s="503"/>
      <c r="T172" s="1"/>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1"/>
      <c r="BY172" s="1"/>
      <c r="BZ172" s="1"/>
    </row>
    <row r="173" spans="1:78" ht="13.5" customHeight="1" hidden="1">
      <c r="A173" s="513"/>
      <c r="B173" s="514"/>
      <c r="C173" s="514"/>
      <c r="D173" s="515"/>
      <c r="E173" s="519" t="s">
        <v>273</v>
      </c>
      <c r="F173" s="520"/>
      <c r="G173" s="501"/>
      <c r="H173" s="502"/>
      <c r="I173" s="502"/>
      <c r="J173" s="502"/>
      <c r="K173" s="502"/>
      <c r="L173" s="503"/>
      <c r="T173" s="1"/>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1"/>
      <c r="BY173" s="1"/>
      <c r="BZ173" s="1"/>
    </row>
    <row r="174" spans="1:78" ht="13.5" customHeight="1" hidden="1">
      <c r="A174" s="513"/>
      <c r="B174" s="514"/>
      <c r="C174" s="514"/>
      <c r="D174" s="515"/>
      <c r="E174" s="519" t="s">
        <v>278</v>
      </c>
      <c r="F174" s="520"/>
      <c r="G174" s="501"/>
      <c r="H174" s="502"/>
      <c r="I174" s="502"/>
      <c r="J174" s="502"/>
      <c r="K174" s="502"/>
      <c r="L174" s="503"/>
      <c r="T174" s="1"/>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1"/>
      <c r="BY174" s="1"/>
      <c r="BZ174" s="1"/>
    </row>
    <row r="175" spans="1:78" ht="13.5" customHeight="1" hidden="1">
      <c r="A175" s="513"/>
      <c r="B175" s="514"/>
      <c r="C175" s="514"/>
      <c r="D175" s="515"/>
      <c r="E175" s="519" t="s">
        <v>279</v>
      </c>
      <c r="F175" s="520"/>
      <c r="G175" s="501"/>
      <c r="H175" s="502"/>
      <c r="I175" s="502"/>
      <c r="J175" s="502"/>
      <c r="K175" s="502"/>
      <c r="L175" s="503"/>
      <c r="T175" s="1"/>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1"/>
      <c r="BY175" s="1"/>
      <c r="BZ175" s="1"/>
    </row>
    <row r="176" spans="1:78" ht="13.5" customHeight="1" hidden="1">
      <c r="A176" s="513"/>
      <c r="B176" s="514"/>
      <c r="C176" s="514"/>
      <c r="D176" s="515"/>
      <c r="E176" s="519" t="s">
        <v>274</v>
      </c>
      <c r="F176" s="520"/>
      <c r="G176" s="501"/>
      <c r="H176" s="502"/>
      <c r="I176" s="502"/>
      <c r="J176" s="502"/>
      <c r="K176" s="502"/>
      <c r="L176" s="503"/>
      <c r="T176" s="1"/>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1"/>
      <c r="BY176" s="1"/>
      <c r="BZ176" s="1"/>
    </row>
    <row r="177" spans="1:78" ht="13.5" customHeight="1" hidden="1">
      <c r="A177" s="513"/>
      <c r="B177" s="514"/>
      <c r="C177" s="514"/>
      <c r="D177" s="515"/>
      <c r="E177" s="519" t="s">
        <v>275</v>
      </c>
      <c r="F177" s="520"/>
      <c r="G177" s="501"/>
      <c r="H177" s="502"/>
      <c r="I177" s="502"/>
      <c r="J177" s="502"/>
      <c r="K177" s="502"/>
      <c r="L177" s="503"/>
      <c r="T177" s="1"/>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1"/>
      <c r="BY177" s="1"/>
      <c r="BZ177" s="1"/>
    </row>
    <row r="178" spans="1:78" ht="13.5" customHeight="1" hidden="1">
      <c r="A178" s="513"/>
      <c r="B178" s="514"/>
      <c r="C178" s="514"/>
      <c r="D178" s="515"/>
      <c r="E178" s="519" t="s">
        <v>276</v>
      </c>
      <c r="F178" s="520"/>
      <c r="G178" s="521"/>
      <c r="H178" s="502"/>
      <c r="I178" s="502"/>
      <c r="J178" s="502"/>
      <c r="K178" s="502"/>
      <c r="L178" s="503"/>
      <c r="T178" s="1"/>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1"/>
      <c r="BY178" s="1"/>
      <c r="BZ178" s="1"/>
    </row>
    <row r="179" spans="1:78" ht="13.5" customHeight="1" hidden="1">
      <c r="A179" s="516"/>
      <c r="B179" s="517"/>
      <c r="C179" s="517"/>
      <c r="D179" s="518"/>
      <c r="E179" s="519" t="s">
        <v>277</v>
      </c>
      <c r="F179" s="520"/>
      <c r="G179" s="521"/>
      <c r="H179" s="502"/>
      <c r="I179" s="502"/>
      <c r="J179" s="502"/>
      <c r="K179" s="502"/>
      <c r="L179" s="503"/>
      <c r="T179" s="1"/>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1"/>
      <c r="BY179" s="1"/>
      <c r="BZ179" s="1"/>
    </row>
    <row r="180" spans="1:78" ht="41.25" customHeight="1" hidden="1">
      <c r="A180" s="409" t="s">
        <v>613</v>
      </c>
      <c r="B180" s="498" t="s">
        <v>518</v>
      </c>
      <c r="C180" s="499"/>
      <c r="D180" s="499"/>
      <c r="E180" s="499"/>
      <c r="F180" s="500"/>
      <c r="G180" s="501"/>
      <c r="H180" s="502"/>
      <c r="I180" s="502"/>
      <c r="J180" s="502"/>
      <c r="K180" s="502"/>
      <c r="L180" s="503"/>
      <c r="T180" s="1"/>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1"/>
      <c r="BY180" s="1"/>
      <c r="BZ180" s="1"/>
    </row>
    <row r="181" spans="1:78" ht="13.5" customHeight="1" hidden="1" thickBot="1">
      <c r="A181" s="410" t="s">
        <v>614</v>
      </c>
      <c r="B181" s="504" t="s">
        <v>519</v>
      </c>
      <c r="C181" s="505"/>
      <c r="D181" s="505"/>
      <c r="E181" s="505"/>
      <c r="F181" s="506"/>
      <c r="G181" s="507"/>
      <c r="H181" s="508"/>
      <c r="I181" s="508"/>
      <c r="J181" s="508"/>
      <c r="K181" s="508"/>
      <c r="L181" s="509"/>
      <c r="T181" s="1"/>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1"/>
      <c r="BY181" s="1"/>
      <c r="BZ181" s="1"/>
    </row>
    <row r="182" spans="1:78" ht="13.5" customHeight="1" hidden="1" thickBot="1">
      <c r="A182" s="1"/>
      <c r="B182" s="1"/>
      <c r="C182" s="1"/>
      <c r="D182" s="1"/>
      <c r="E182" s="1"/>
      <c r="F182" s="1"/>
      <c r="G182" s="454"/>
      <c r="H182" s="454"/>
      <c r="I182" s="454"/>
      <c r="J182" s="454"/>
      <c r="K182" s="454"/>
      <c r="L182" s="454"/>
      <c r="T182" s="1"/>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1"/>
      <c r="BY182" s="1"/>
      <c r="BZ182" s="1"/>
    </row>
    <row r="183" spans="1:78" ht="24.75" customHeight="1" hidden="1">
      <c r="A183" s="408" t="s">
        <v>615</v>
      </c>
      <c r="B183" s="522" t="s">
        <v>515</v>
      </c>
      <c r="C183" s="523"/>
      <c r="D183" s="523"/>
      <c r="E183" s="523"/>
      <c r="F183" s="524"/>
      <c r="G183" s="525"/>
      <c r="H183" s="526"/>
      <c r="I183" s="526"/>
      <c r="J183" s="526"/>
      <c r="K183" s="526"/>
      <c r="L183" s="527"/>
      <c r="T183" s="1"/>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1"/>
      <c r="BY183" s="1"/>
      <c r="BZ183" s="1"/>
    </row>
    <row r="184" spans="1:78" ht="30" customHeight="1" hidden="1">
      <c r="A184" s="409" t="s">
        <v>616</v>
      </c>
      <c r="B184" s="498" t="s">
        <v>494</v>
      </c>
      <c r="C184" s="499"/>
      <c r="D184" s="499"/>
      <c r="E184" s="499"/>
      <c r="F184" s="500"/>
      <c r="G184" s="501"/>
      <c r="H184" s="502"/>
      <c r="I184" s="502"/>
      <c r="J184" s="502"/>
      <c r="K184" s="502"/>
      <c r="L184" s="503"/>
      <c r="T184" s="1"/>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1"/>
      <c r="BY184" s="1"/>
      <c r="BZ184" s="1"/>
    </row>
    <row r="185" spans="1:78" ht="30" customHeight="1" hidden="1">
      <c r="A185" s="409" t="s">
        <v>617</v>
      </c>
      <c r="B185" s="498" t="s">
        <v>495</v>
      </c>
      <c r="C185" s="499"/>
      <c r="D185" s="499"/>
      <c r="E185" s="499"/>
      <c r="F185" s="500"/>
      <c r="G185" s="501"/>
      <c r="H185" s="502"/>
      <c r="I185" s="502"/>
      <c r="J185" s="502"/>
      <c r="K185" s="502"/>
      <c r="L185" s="503"/>
      <c r="T185" s="1"/>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1"/>
      <c r="BY185" s="1"/>
      <c r="BZ185" s="1"/>
    </row>
    <row r="186" spans="1:78" ht="13.5" customHeight="1" hidden="1">
      <c r="A186" s="409" t="s">
        <v>618</v>
      </c>
      <c r="B186" s="498" t="s">
        <v>496</v>
      </c>
      <c r="C186" s="499"/>
      <c r="D186" s="499"/>
      <c r="E186" s="499"/>
      <c r="F186" s="500"/>
      <c r="G186" s="528"/>
      <c r="H186" s="529"/>
      <c r="I186" s="529"/>
      <c r="J186" s="529"/>
      <c r="K186" s="529"/>
      <c r="L186" s="530"/>
      <c r="T186" s="1"/>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1"/>
      <c r="BY186" s="1"/>
      <c r="BZ186" s="1"/>
    </row>
    <row r="187" spans="1:78" ht="13.5" customHeight="1" hidden="1">
      <c r="A187" s="409" t="s">
        <v>619</v>
      </c>
      <c r="B187" s="498" t="s">
        <v>497</v>
      </c>
      <c r="C187" s="499"/>
      <c r="D187" s="499"/>
      <c r="E187" s="499"/>
      <c r="F187" s="500"/>
      <c r="G187" s="528"/>
      <c r="H187" s="529"/>
      <c r="I187" s="529"/>
      <c r="J187" s="529"/>
      <c r="K187" s="529"/>
      <c r="L187" s="530"/>
      <c r="T187" s="1"/>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1"/>
      <c r="BY187" s="1"/>
      <c r="BZ187" s="1"/>
    </row>
    <row r="188" spans="1:78" ht="13.5" customHeight="1" hidden="1">
      <c r="A188" s="409" t="s">
        <v>620</v>
      </c>
      <c r="B188" s="498" t="s">
        <v>498</v>
      </c>
      <c r="C188" s="499"/>
      <c r="D188" s="499"/>
      <c r="E188" s="499"/>
      <c r="F188" s="500"/>
      <c r="G188" s="531"/>
      <c r="H188" s="532"/>
      <c r="I188" s="532"/>
      <c r="J188" s="532"/>
      <c r="K188" s="532"/>
      <c r="L188" s="533"/>
      <c r="T188" s="1"/>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1"/>
      <c r="BY188" s="1"/>
      <c r="BZ188" s="1"/>
    </row>
    <row r="189" spans="1:78" ht="13.5" customHeight="1" hidden="1">
      <c r="A189" s="510"/>
      <c r="B189" s="511"/>
      <c r="C189" s="511"/>
      <c r="D189" s="512"/>
      <c r="E189" s="519" t="s">
        <v>271</v>
      </c>
      <c r="F189" s="520"/>
      <c r="G189" s="501"/>
      <c r="H189" s="502"/>
      <c r="I189" s="502"/>
      <c r="J189" s="502"/>
      <c r="K189" s="502"/>
      <c r="L189" s="503"/>
      <c r="T189" s="1"/>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1"/>
      <c r="BY189" s="1"/>
      <c r="BZ189" s="1"/>
    </row>
    <row r="190" spans="1:78" ht="13.5" customHeight="1" hidden="1">
      <c r="A190" s="513"/>
      <c r="B190" s="514"/>
      <c r="C190" s="514"/>
      <c r="D190" s="515"/>
      <c r="E190" s="519" t="s">
        <v>272</v>
      </c>
      <c r="F190" s="520"/>
      <c r="G190" s="501"/>
      <c r="H190" s="502"/>
      <c r="I190" s="502"/>
      <c r="J190" s="502"/>
      <c r="K190" s="502"/>
      <c r="L190" s="503"/>
      <c r="T190" s="1"/>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1"/>
      <c r="BY190" s="1"/>
      <c r="BZ190" s="1"/>
    </row>
    <row r="191" spans="1:78" ht="13.5" customHeight="1" hidden="1">
      <c r="A191" s="513"/>
      <c r="B191" s="514"/>
      <c r="C191" s="514"/>
      <c r="D191" s="515"/>
      <c r="E191" s="519" t="s">
        <v>273</v>
      </c>
      <c r="F191" s="520"/>
      <c r="G191" s="501"/>
      <c r="H191" s="502"/>
      <c r="I191" s="502"/>
      <c r="J191" s="502"/>
      <c r="K191" s="502"/>
      <c r="L191" s="503"/>
      <c r="T191" s="1"/>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1"/>
      <c r="BY191" s="1"/>
      <c r="BZ191" s="1"/>
    </row>
    <row r="192" spans="1:78" ht="13.5" customHeight="1" hidden="1">
      <c r="A192" s="513"/>
      <c r="B192" s="514"/>
      <c r="C192" s="514"/>
      <c r="D192" s="515"/>
      <c r="E192" s="519" t="s">
        <v>278</v>
      </c>
      <c r="F192" s="520"/>
      <c r="G192" s="501"/>
      <c r="H192" s="502"/>
      <c r="I192" s="502"/>
      <c r="J192" s="502"/>
      <c r="K192" s="502"/>
      <c r="L192" s="503"/>
      <c r="T192" s="1"/>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1"/>
      <c r="BY192" s="1"/>
      <c r="BZ192" s="1"/>
    </row>
    <row r="193" spans="1:78" ht="13.5" customHeight="1" hidden="1">
      <c r="A193" s="513"/>
      <c r="B193" s="514"/>
      <c r="C193" s="514"/>
      <c r="D193" s="515"/>
      <c r="E193" s="519" t="s">
        <v>279</v>
      </c>
      <c r="F193" s="520"/>
      <c r="G193" s="501"/>
      <c r="H193" s="502"/>
      <c r="I193" s="502"/>
      <c r="J193" s="502"/>
      <c r="K193" s="502"/>
      <c r="L193" s="503"/>
      <c r="T193" s="1"/>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1"/>
      <c r="BY193" s="1"/>
      <c r="BZ193" s="1"/>
    </row>
    <row r="194" spans="1:78" ht="13.5" customHeight="1" hidden="1">
      <c r="A194" s="513"/>
      <c r="B194" s="514"/>
      <c r="C194" s="514"/>
      <c r="D194" s="515"/>
      <c r="E194" s="519" t="s">
        <v>274</v>
      </c>
      <c r="F194" s="520"/>
      <c r="G194" s="501"/>
      <c r="H194" s="502"/>
      <c r="I194" s="502"/>
      <c r="J194" s="502"/>
      <c r="K194" s="502"/>
      <c r="L194" s="503"/>
      <c r="T194" s="1"/>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1"/>
      <c r="BY194" s="1"/>
      <c r="BZ194" s="1"/>
    </row>
    <row r="195" spans="1:78" ht="13.5" customHeight="1" hidden="1">
      <c r="A195" s="513"/>
      <c r="B195" s="514"/>
      <c r="C195" s="514"/>
      <c r="D195" s="515"/>
      <c r="E195" s="519" t="s">
        <v>275</v>
      </c>
      <c r="F195" s="520"/>
      <c r="G195" s="501"/>
      <c r="H195" s="502"/>
      <c r="I195" s="502"/>
      <c r="J195" s="502"/>
      <c r="K195" s="502"/>
      <c r="L195" s="503"/>
      <c r="T195" s="1"/>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1"/>
      <c r="BY195" s="1"/>
      <c r="BZ195" s="1"/>
    </row>
    <row r="196" spans="1:78" ht="13.5" customHeight="1" hidden="1">
      <c r="A196" s="513"/>
      <c r="B196" s="514"/>
      <c r="C196" s="514"/>
      <c r="D196" s="515"/>
      <c r="E196" s="519" t="s">
        <v>276</v>
      </c>
      <c r="F196" s="520"/>
      <c r="G196" s="521"/>
      <c r="H196" s="502"/>
      <c r="I196" s="502"/>
      <c r="J196" s="502"/>
      <c r="K196" s="502"/>
      <c r="L196" s="503"/>
      <c r="T196" s="1"/>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1"/>
      <c r="BY196" s="1"/>
      <c r="BZ196" s="1"/>
    </row>
    <row r="197" spans="1:78" ht="13.5" customHeight="1" hidden="1">
      <c r="A197" s="516"/>
      <c r="B197" s="517"/>
      <c r="C197" s="517"/>
      <c r="D197" s="518"/>
      <c r="E197" s="519" t="s">
        <v>277</v>
      </c>
      <c r="F197" s="520"/>
      <c r="G197" s="521"/>
      <c r="H197" s="502"/>
      <c r="I197" s="502"/>
      <c r="J197" s="502"/>
      <c r="K197" s="502"/>
      <c r="L197" s="503"/>
      <c r="T197" s="1"/>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1"/>
      <c r="BY197" s="1"/>
      <c r="BZ197" s="1"/>
    </row>
    <row r="198" spans="1:78" ht="35.25" customHeight="1" hidden="1">
      <c r="A198" s="409" t="s">
        <v>621</v>
      </c>
      <c r="B198" s="498" t="s">
        <v>518</v>
      </c>
      <c r="C198" s="499"/>
      <c r="D198" s="499"/>
      <c r="E198" s="499"/>
      <c r="F198" s="500"/>
      <c r="G198" s="501"/>
      <c r="H198" s="502"/>
      <c r="I198" s="502"/>
      <c r="J198" s="502"/>
      <c r="K198" s="502"/>
      <c r="L198" s="503"/>
      <c r="T198" s="1"/>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1"/>
      <c r="BY198" s="1"/>
      <c r="BZ198" s="1"/>
    </row>
    <row r="199" spans="1:78" ht="13.5" customHeight="1" hidden="1" thickBot="1">
      <c r="A199" s="410" t="s">
        <v>622</v>
      </c>
      <c r="B199" s="504" t="s">
        <v>519</v>
      </c>
      <c r="C199" s="505"/>
      <c r="D199" s="505"/>
      <c r="E199" s="505"/>
      <c r="F199" s="506"/>
      <c r="G199" s="507"/>
      <c r="H199" s="508"/>
      <c r="I199" s="508"/>
      <c r="J199" s="508"/>
      <c r="K199" s="508"/>
      <c r="L199" s="509"/>
      <c r="T199" s="1"/>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1"/>
      <c r="BY199" s="1"/>
      <c r="BZ199" s="1"/>
    </row>
    <row r="200" spans="1:78" ht="13.5" customHeight="1" hidden="1" thickBot="1">
      <c r="A200" s="1"/>
      <c r="B200" s="1"/>
      <c r="C200" s="1"/>
      <c r="D200" s="1"/>
      <c r="E200" s="1"/>
      <c r="F200" s="1"/>
      <c r="G200" s="454"/>
      <c r="H200" s="454"/>
      <c r="I200" s="454"/>
      <c r="J200" s="454"/>
      <c r="K200" s="454"/>
      <c r="L200" s="454"/>
      <c r="T200" s="1"/>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1"/>
      <c r="BY200" s="1"/>
      <c r="BZ200" s="1"/>
    </row>
    <row r="201" spans="1:78" ht="32.25" customHeight="1" hidden="1">
      <c r="A201" s="408" t="s">
        <v>623</v>
      </c>
      <c r="B201" s="522" t="s">
        <v>515</v>
      </c>
      <c r="C201" s="523"/>
      <c r="D201" s="523"/>
      <c r="E201" s="523"/>
      <c r="F201" s="524"/>
      <c r="G201" s="525"/>
      <c r="H201" s="526"/>
      <c r="I201" s="526"/>
      <c r="J201" s="526"/>
      <c r="K201" s="526"/>
      <c r="L201" s="527"/>
      <c r="T201" s="1"/>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1"/>
      <c r="BY201" s="1"/>
      <c r="BZ201" s="1"/>
    </row>
    <row r="202" spans="1:78" ht="27" customHeight="1" hidden="1">
      <c r="A202" s="409" t="s">
        <v>624</v>
      </c>
      <c r="B202" s="498" t="s">
        <v>494</v>
      </c>
      <c r="C202" s="499"/>
      <c r="D202" s="499"/>
      <c r="E202" s="499"/>
      <c r="F202" s="500"/>
      <c r="G202" s="501"/>
      <c r="H202" s="502"/>
      <c r="I202" s="502"/>
      <c r="J202" s="502"/>
      <c r="K202" s="502"/>
      <c r="L202" s="503"/>
      <c r="T202" s="1"/>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1"/>
      <c r="BY202" s="1"/>
      <c r="BZ202" s="1"/>
    </row>
    <row r="203" spans="1:78" ht="27" customHeight="1" hidden="1">
      <c r="A203" s="409" t="s">
        <v>625</v>
      </c>
      <c r="B203" s="498" t="s">
        <v>495</v>
      </c>
      <c r="C203" s="499"/>
      <c r="D203" s="499"/>
      <c r="E203" s="499"/>
      <c r="F203" s="500"/>
      <c r="G203" s="501"/>
      <c r="H203" s="502"/>
      <c r="I203" s="502"/>
      <c r="J203" s="502"/>
      <c r="K203" s="502"/>
      <c r="L203" s="503"/>
      <c r="T203" s="1"/>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1"/>
      <c r="BY203" s="1"/>
      <c r="BZ203" s="1"/>
    </row>
    <row r="204" spans="1:78" ht="13.5" customHeight="1" hidden="1">
      <c r="A204" s="409" t="s">
        <v>626</v>
      </c>
      <c r="B204" s="498" t="s">
        <v>496</v>
      </c>
      <c r="C204" s="499"/>
      <c r="D204" s="499"/>
      <c r="E204" s="499"/>
      <c r="F204" s="500"/>
      <c r="G204" s="528"/>
      <c r="H204" s="529"/>
      <c r="I204" s="529"/>
      <c r="J204" s="529"/>
      <c r="K204" s="529"/>
      <c r="L204" s="530"/>
      <c r="T204" s="1"/>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1"/>
      <c r="BY204" s="1"/>
      <c r="BZ204" s="1"/>
    </row>
    <row r="205" spans="1:78" ht="13.5" customHeight="1" hidden="1">
      <c r="A205" s="409" t="s">
        <v>627</v>
      </c>
      <c r="B205" s="498" t="s">
        <v>497</v>
      </c>
      <c r="C205" s="499"/>
      <c r="D205" s="499"/>
      <c r="E205" s="499"/>
      <c r="F205" s="500"/>
      <c r="G205" s="528"/>
      <c r="H205" s="529"/>
      <c r="I205" s="529"/>
      <c r="J205" s="529"/>
      <c r="K205" s="529"/>
      <c r="L205" s="530"/>
      <c r="T205" s="1"/>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1"/>
      <c r="BY205" s="1"/>
      <c r="BZ205" s="1"/>
    </row>
    <row r="206" spans="1:78" ht="13.5" customHeight="1" hidden="1">
      <c r="A206" s="409" t="s">
        <v>628</v>
      </c>
      <c r="B206" s="498" t="s">
        <v>498</v>
      </c>
      <c r="C206" s="499"/>
      <c r="D206" s="499"/>
      <c r="E206" s="499"/>
      <c r="F206" s="500"/>
      <c r="G206" s="531"/>
      <c r="H206" s="532"/>
      <c r="I206" s="532"/>
      <c r="J206" s="532"/>
      <c r="K206" s="532"/>
      <c r="L206" s="533"/>
      <c r="T206" s="1"/>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1"/>
      <c r="BY206" s="1"/>
      <c r="BZ206" s="1"/>
    </row>
    <row r="207" spans="1:78" ht="13.5" customHeight="1" hidden="1">
      <c r="A207" s="510"/>
      <c r="B207" s="511"/>
      <c r="C207" s="511"/>
      <c r="D207" s="512"/>
      <c r="E207" s="519" t="s">
        <v>271</v>
      </c>
      <c r="F207" s="520"/>
      <c r="G207" s="501"/>
      <c r="H207" s="502"/>
      <c r="I207" s="502"/>
      <c r="J207" s="502"/>
      <c r="K207" s="502"/>
      <c r="L207" s="503"/>
      <c r="T207" s="1"/>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1"/>
      <c r="BY207" s="1"/>
      <c r="BZ207" s="1"/>
    </row>
    <row r="208" spans="1:78" ht="13.5" customHeight="1" hidden="1">
      <c r="A208" s="513"/>
      <c r="B208" s="514"/>
      <c r="C208" s="514"/>
      <c r="D208" s="515"/>
      <c r="E208" s="519" t="s">
        <v>272</v>
      </c>
      <c r="F208" s="520"/>
      <c r="G208" s="501"/>
      <c r="H208" s="502"/>
      <c r="I208" s="502"/>
      <c r="J208" s="502"/>
      <c r="K208" s="502"/>
      <c r="L208" s="503"/>
      <c r="T208" s="1"/>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1"/>
      <c r="BY208" s="1"/>
      <c r="BZ208" s="1"/>
    </row>
    <row r="209" spans="1:78" ht="13.5" customHeight="1" hidden="1">
      <c r="A209" s="513"/>
      <c r="B209" s="514"/>
      <c r="C209" s="514"/>
      <c r="D209" s="515"/>
      <c r="E209" s="519" t="s">
        <v>273</v>
      </c>
      <c r="F209" s="520"/>
      <c r="G209" s="501"/>
      <c r="H209" s="502"/>
      <c r="I209" s="502"/>
      <c r="J209" s="502"/>
      <c r="K209" s="502"/>
      <c r="L209" s="503"/>
      <c r="T209" s="1"/>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1"/>
      <c r="BY209" s="1"/>
      <c r="BZ209" s="1"/>
    </row>
    <row r="210" spans="1:78" ht="13.5" customHeight="1" hidden="1">
      <c r="A210" s="513"/>
      <c r="B210" s="514"/>
      <c r="C210" s="514"/>
      <c r="D210" s="515"/>
      <c r="E210" s="519" t="s">
        <v>278</v>
      </c>
      <c r="F210" s="520"/>
      <c r="G210" s="501"/>
      <c r="H210" s="502"/>
      <c r="I210" s="502"/>
      <c r="J210" s="502"/>
      <c r="K210" s="502"/>
      <c r="L210" s="503"/>
      <c r="T210" s="1"/>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1"/>
      <c r="BY210" s="1"/>
      <c r="BZ210" s="1"/>
    </row>
    <row r="211" spans="1:78" ht="13.5" customHeight="1" hidden="1">
      <c r="A211" s="513"/>
      <c r="B211" s="514"/>
      <c r="C211" s="514"/>
      <c r="D211" s="515"/>
      <c r="E211" s="519" t="s">
        <v>279</v>
      </c>
      <c r="F211" s="520"/>
      <c r="G211" s="501"/>
      <c r="H211" s="502"/>
      <c r="I211" s="502"/>
      <c r="J211" s="502"/>
      <c r="K211" s="502"/>
      <c r="L211" s="503"/>
      <c r="T211" s="1"/>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1"/>
      <c r="BY211" s="1"/>
      <c r="BZ211" s="1"/>
    </row>
    <row r="212" spans="1:78" ht="13.5" customHeight="1" hidden="1">
      <c r="A212" s="513"/>
      <c r="B212" s="514"/>
      <c r="C212" s="514"/>
      <c r="D212" s="515"/>
      <c r="E212" s="519" t="s">
        <v>274</v>
      </c>
      <c r="F212" s="520"/>
      <c r="G212" s="501"/>
      <c r="H212" s="502"/>
      <c r="I212" s="502"/>
      <c r="J212" s="502"/>
      <c r="K212" s="502"/>
      <c r="L212" s="503"/>
      <c r="T212" s="1"/>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1"/>
      <c r="BY212" s="1"/>
      <c r="BZ212" s="1"/>
    </row>
    <row r="213" spans="1:78" ht="13.5" customHeight="1" hidden="1">
      <c r="A213" s="513"/>
      <c r="B213" s="514"/>
      <c r="C213" s="514"/>
      <c r="D213" s="515"/>
      <c r="E213" s="519" t="s">
        <v>275</v>
      </c>
      <c r="F213" s="520"/>
      <c r="G213" s="501"/>
      <c r="H213" s="502"/>
      <c r="I213" s="502"/>
      <c r="J213" s="502"/>
      <c r="K213" s="502"/>
      <c r="L213" s="503"/>
      <c r="T213" s="1"/>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1"/>
      <c r="BY213" s="1"/>
      <c r="BZ213" s="1"/>
    </row>
    <row r="214" spans="1:78" ht="13.5" customHeight="1" hidden="1">
      <c r="A214" s="513"/>
      <c r="B214" s="514"/>
      <c r="C214" s="514"/>
      <c r="D214" s="515"/>
      <c r="E214" s="519" t="s">
        <v>276</v>
      </c>
      <c r="F214" s="520"/>
      <c r="G214" s="521"/>
      <c r="H214" s="502"/>
      <c r="I214" s="502"/>
      <c r="J214" s="502"/>
      <c r="K214" s="502"/>
      <c r="L214" s="503"/>
      <c r="T214" s="1"/>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1"/>
      <c r="BY214" s="1"/>
      <c r="BZ214" s="1"/>
    </row>
    <row r="215" spans="1:78" ht="13.5" customHeight="1" hidden="1">
      <c r="A215" s="516"/>
      <c r="B215" s="517"/>
      <c r="C215" s="517"/>
      <c r="D215" s="518"/>
      <c r="E215" s="519" t="s">
        <v>277</v>
      </c>
      <c r="F215" s="520"/>
      <c r="G215" s="521"/>
      <c r="H215" s="502"/>
      <c r="I215" s="502"/>
      <c r="J215" s="502"/>
      <c r="K215" s="502"/>
      <c r="L215" s="503"/>
      <c r="T215" s="1"/>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1"/>
      <c r="BY215" s="1"/>
      <c r="BZ215" s="1"/>
    </row>
    <row r="216" spans="1:78" ht="33" customHeight="1" hidden="1">
      <c r="A216" s="409" t="s">
        <v>629</v>
      </c>
      <c r="B216" s="498" t="s">
        <v>518</v>
      </c>
      <c r="C216" s="499"/>
      <c r="D216" s="499"/>
      <c r="E216" s="499"/>
      <c r="F216" s="500"/>
      <c r="G216" s="501"/>
      <c r="H216" s="502"/>
      <c r="I216" s="502"/>
      <c r="J216" s="502"/>
      <c r="K216" s="502"/>
      <c r="L216" s="503"/>
      <c r="T216" s="1"/>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1"/>
      <c r="BY216" s="1"/>
      <c r="BZ216" s="1"/>
    </row>
    <row r="217" spans="1:78" ht="13.5" customHeight="1" hidden="1" thickBot="1">
      <c r="A217" s="410" t="s">
        <v>630</v>
      </c>
      <c r="B217" s="504" t="s">
        <v>519</v>
      </c>
      <c r="C217" s="505"/>
      <c r="D217" s="505"/>
      <c r="E217" s="505"/>
      <c r="F217" s="506"/>
      <c r="G217" s="507"/>
      <c r="H217" s="508"/>
      <c r="I217" s="508"/>
      <c r="J217" s="508"/>
      <c r="K217" s="508"/>
      <c r="L217" s="509"/>
      <c r="T217" s="1"/>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1"/>
      <c r="BY217" s="1"/>
      <c r="BZ217" s="1"/>
    </row>
    <row r="218" spans="1:78" ht="13.5" customHeight="1" hidden="1" thickBot="1">
      <c r="A218" s="1"/>
      <c r="B218" s="1"/>
      <c r="C218" s="1"/>
      <c r="D218" s="1"/>
      <c r="E218" s="1"/>
      <c r="F218" s="1"/>
      <c r="G218" s="454"/>
      <c r="H218" s="454"/>
      <c r="I218" s="454"/>
      <c r="J218" s="454"/>
      <c r="K218" s="454"/>
      <c r="L218" s="454"/>
      <c r="T218" s="1"/>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1"/>
      <c r="BY218" s="1"/>
      <c r="BZ218" s="1"/>
    </row>
    <row r="219" spans="1:78" ht="26.25" customHeight="1" hidden="1">
      <c r="A219" s="408" t="s">
        <v>631</v>
      </c>
      <c r="B219" s="522" t="s">
        <v>515</v>
      </c>
      <c r="C219" s="523"/>
      <c r="D219" s="523"/>
      <c r="E219" s="523"/>
      <c r="F219" s="524"/>
      <c r="G219" s="525"/>
      <c r="H219" s="526"/>
      <c r="I219" s="526"/>
      <c r="J219" s="526"/>
      <c r="K219" s="526"/>
      <c r="L219" s="527"/>
      <c r="T219" s="1"/>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1"/>
      <c r="BY219" s="1"/>
      <c r="BZ219" s="1"/>
    </row>
    <row r="220" spans="1:78" ht="27" customHeight="1" hidden="1">
      <c r="A220" s="409" t="s">
        <v>632</v>
      </c>
      <c r="B220" s="498" t="s">
        <v>494</v>
      </c>
      <c r="C220" s="499"/>
      <c r="D220" s="499"/>
      <c r="E220" s="499"/>
      <c r="F220" s="500"/>
      <c r="G220" s="501"/>
      <c r="H220" s="502"/>
      <c r="I220" s="502"/>
      <c r="J220" s="502"/>
      <c r="K220" s="502"/>
      <c r="L220" s="503"/>
      <c r="T220" s="1"/>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1"/>
      <c r="BY220" s="1"/>
      <c r="BZ220" s="1"/>
    </row>
    <row r="221" spans="1:78" ht="27" customHeight="1" hidden="1">
      <c r="A221" s="409" t="s">
        <v>633</v>
      </c>
      <c r="B221" s="498" t="s">
        <v>495</v>
      </c>
      <c r="C221" s="499"/>
      <c r="D221" s="499"/>
      <c r="E221" s="499"/>
      <c r="F221" s="500"/>
      <c r="G221" s="501"/>
      <c r="H221" s="502"/>
      <c r="I221" s="502"/>
      <c r="J221" s="502"/>
      <c r="K221" s="502"/>
      <c r="L221" s="503"/>
      <c r="T221" s="1"/>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1"/>
      <c r="BY221" s="1"/>
      <c r="BZ221" s="1"/>
    </row>
    <row r="222" spans="1:78" ht="13.5" customHeight="1" hidden="1">
      <c r="A222" s="409" t="s">
        <v>634</v>
      </c>
      <c r="B222" s="498" t="s">
        <v>496</v>
      </c>
      <c r="C222" s="499"/>
      <c r="D222" s="499"/>
      <c r="E222" s="499"/>
      <c r="F222" s="500"/>
      <c r="G222" s="528"/>
      <c r="H222" s="529"/>
      <c r="I222" s="529"/>
      <c r="J222" s="529"/>
      <c r="K222" s="529"/>
      <c r="L222" s="530"/>
      <c r="T222" s="1"/>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1"/>
      <c r="BY222" s="1"/>
      <c r="BZ222" s="1"/>
    </row>
    <row r="223" spans="1:78" ht="13.5" customHeight="1" hidden="1">
      <c r="A223" s="409" t="s">
        <v>635</v>
      </c>
      <c r="B223" s="498" t="s">
        <v>497</v>
      </c>
      <c r="C223" s="499"/>
      <c r="D223" s="499"/>
      <c r="E223" s="499"/>
      <c r="F223" s="500"/>
      <c r="G223" s="528"/>
      <c r="H223" s="529"/>
      <c r="I223" s="529"/>
      <c r="J223" s="529"/>
      <c r="K223" s="529"/>
      <c r="L223" s="530"/>
      <c r="T223" s="1"/>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1"/>
      <c r="BY223" s="1"/>
      <c r="BZ223" s="1"/>
    </row>
    <row r="224" spans="1:78" ht="13.5" customHeight="1" hidden="1">
      <c r="A224" s="409" t="s">
        <v>636</v>
      </c>
      <c r="B224" s="498" t="s">
        <v>498</v>
      </c>
      <c r="C224" s="499"/>
      <c r="D224" s="499"/>
      <c r="E224" s="499"/>
      <c r="F224" s="500"/>
      <c r="G224" s="531"/>
      <c r="H224" s="532"/>
      <c r="I224" s="532"/>
      <c r="J224" s="532"/>
      <c r="K224" s="532"/>
      <c r="L224" s="533"/>
      <c r="T224" s="1"/>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1"/>
      <c r="BY224" s="1"/>
      <c r="BZ224" s="1"/>
    </row>
    <row r="225" spans="1:78" ht="13.5" customHeight="1" hidden="1">
      <c r="A225" s="510"/>
      <c r="B225" s="511"/>
      <c r="C225" s="511"/>
      <c r="D225" s="512"/>
      <c r="E225" s="519" t="s">
        <v>271</v>
      </c>
      <c r="F225" s="520"/>
      <c r="G225" s="501"/>
      <c r="H225" s="502"/>
      <c r="I225" s="502"/>
      <c r="J225" s="502"/>
      <c r="K225" s="502"/>
      <c r="L225" s="503"/>
      <c r="T225" s="1"/>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1"/>
      <c r="BY225" s="1"/>
      <c r="BZ225" s="1"/>
    </row>
    <row r="226" spans="1:78" ht="13.5" customHeight="1" hidden="1">
      <c r="A226" s="513"/>
      <c r="B226" s="514"/>
      <c r="C226" s="514"/>
      <c r="D226" s="515"/>
      <c r="E226" s="519" t="s">
        <v>272</v>
      </c>
      <c r="F226" s="520"/>
      <c r="G226" s="501"/>
      <c r="H226" s="502"/>
      <c r="I226" s="502"/>
      <c r="J226" s="502"/>
      <c r="K226" s="502"/>
      <c r="L226" s="503"/>
      <c r="T226" s="1"/>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1"/>
      <c r="BY226" s="1"/>
      <c r="BZ226" s="1"/>
    </row>
    <row r="227" spans="1:78" ht="13.5" customHeight="1" hidden="1">
      <c r="A227" s="513"/>
      <c r="B227" s="514"/>
      <c r="C227" s="514"/>
      <c r="D227" s="515"/>
      <c r="E227" s="519" t="s">
        <v>273</v>
      </c>
      <c r="F227" s="520"/>
      <c r="G227" s="501"/>
      <c r="H227" s="502"/>
      <c r="I227" s="502"/>
      <c r="J227" s="502"/>
      <c r="K227" s="502"/>
      <c r="L227" s="503"/>
      <c r="T227" s="1"/>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1"/>
      <c r="BY227" s="1"/>
      <c r="BZ227" s="1"/>
    </row>
    <row r="228" spans="1:78" ht="13.5" customHeight="1" hidden="1">
      <c r="A228" s="513"/>
      <c r="B228" s="514"/>
      <c r="C228" s="514"/>
      <c r="D228" s="515"/>
      <c r="E228" s="519" t="s">
        <v>278</v>
      </c>
      <c r="F228" s="520"/>
      <c r="G228" s="501"/>
      <c r="H228" s="502"/>
      <c r="I228" s="502"/>
      <c r="J228" s="502"/>
      <c r="K228" s="502"/>
      <c r="L228" s="503"/>
      <c r="T228" s="1"/>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1"/>
      <c r="BY228" s="1"/>
      <c r="BZ228" s="1"/>
    </row>
    <row r="229" spans="1:78" ht="12.75" hidden="1">
      <c r="A229" s="513"/>
      <c r="B229" s="514"/>
      <c r="C229" s="514"/>
      <c r="D229" s="515"/>
      <c r="E229" s="519" t="s">
        <v>279</v>
      </c>
      <c r="F229" s="520"/>
      <c r="G229" s="501"/>
      <c r="H229" s="502"/>
      <c r="I229" s="502"/>
      <c r="J229" s="502"/>
      <c r="K229" s="502"/>
      <c r="L229" s="503"/>
      <c r="T229" s="1"/>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1"/>
      <c r="BY229" s="1"/>
      <c r="BZ229" s="1"/>
    </row>
    <row r="230" spans="1:78" ht="13.5" customHeight="1" hidden="1">
      <c r="A230" s="513"/>
      <c r="B230" s="514"/>
      <c r="C230" s="514"/>
      <c r="D230" s="515"/>
      <c r="E230" s="519" t="s">
        <v>274</v>
      </c>
      <c r="F230" s="520"/>
      <c r="G230" s="501"/>
      <c r="H230" s="502"/>
      <c r="I230" s="502"/>
      <c r="J230" s="502"/>
      <c r="K230" s="502"/>
      <c r="L230" s="503"/>
      <c r="T230" s="1"/>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1"/>
      <c r="BY230" s="1"/>
      <c r="BZ230" s="1"/>
    </row>
    <row r="231" spans="1:78" ht="13.5" customHeight="1" hidden="1">
      <c r="A231" s="513"/>
      <c r="B231" s="514"/>
      <c r="C231" s="514"/>
      <c r="D231" s="515"/>
      <c r="E231" s="519" t="s">
        <v>275</v>
      </c>
      <c r="F231" s="520"/>
      <c r="G231" s="501"/>
      <c r="H231" s="502"/>
      <c r="I231" s="502"/>
      <c r="J231" s="502"/>
      <c r="K231" s="502"/>
      <c r="L231" s="503"/>
      <c r="T231" s="1"/>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1"/>
      <c r="BY231" s="1"/>
      <c r="BZ231" s="1"/>
    </row>
    <row r="232" spans="1:78" ht="13.5" customHeight="1" hidden="1">
      <c r="A232" s="513"/>
      <c r="B232" s="514"/>
      <c r="C232" s="514"/>
      <c r="D232" s="515"/>
      <c r="E232" s="519" t="s">
        <v>276</v>
      </c>
      <c r="F232" s="520"/>
      <c r="G232" s="521"/>
      <c r="H232" s="502"/>
      <c r="I232" s="502"/>
      <c r="J232" s="502"/>
      <c r="K232" s="502"/>
      <c r="L232" s="503"/>
      <c r="T232" s="1"/>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1"/>
      <c r="BY232" s="1"/>
      <c r="BZ232" s="1"/>
    </row>
    <row r="233" spans="1:78" ht="13.5" customHeight="1" hidden="1">
      <c r="A233" s="516"/>
      <c r="B233" s="517"/>
      <c r="C233" s="517"/>
      <c r="D233" s="518"/>
      <c r="E233" s="519" t="s">
        <v>277</v>
      </c>
      <c r="F233" s="520"/>
      <c r="G233" s="521"/>
      <c r="H233" s="502"/>
      <c r="I233" s="502"/>
      <c r="J233" s="502"/>
      <c r="K233" s="502"/>
      <c r="L233" s="503"/>
      <c r="T233" s="1"/>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1"/>
      <c r="BY233" s="1"/>
      <c r="BZ233" s="1"/>
    </row>
    <row r="234" spans="1:78" ht="33.75" customHeight="1" hidden="1">
      <c r="A234" s="409" t="s">
        <v>637</v>
      </c>
      <c r="B234" s="498" t="s">
        <v>518</v>
      </c>
      <c r="C234" s="499"/>
      <c r="D234" s="499"/>
      <c r="E234" s="499"/>
      <c r="F234" s="500"/>
      <c r="G234" s="501"/>
      <c r="H234" s="502"/>
      <c r="I234" s="502"/>
      <c r="J234" s="502"/>
      <c r="K234" s="502"/>
      <c r="L234" s="503"/>
      <c r="T234" s="1"/>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1"/>
      <c r="BY234" s="1"/>
      <c r="BZ234" s="1"/>
    </row>
    <row r="235" spans="1:78" ht="13.5" customHeight="1" hidden="1" thickBot="1">
      <c r="A235" s="410" t="s">
        <v>638</v>
      </c>
      <c r="B235" s="504" t="s">
        <v>519</v>
      </c>
      <c r="C235" s="505"/>
      <c r="D235" s="505"/>
      <c r="E235" s="505"/>
      <c r="F235" s="506"/>
      <c r="G235" s="507"/>
      <c r="H235" s="508"/>
      <c r="I235" s="508"/>
      <c r="J235" s="508"/>
      <c r="K235" s="508"/>
      <c r="L235" s="509"/>
      <c r="T235" s="1"/>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1"/>
      <c r="BY235" s="1"/>
      <c r="BZ235" s="1"/>
    </row>
    <row r="236" spans="1:78" ht="12.75" hidden="1">
      <c r="A236" s="1"/>
      <c r="B236" s="1"/>
      <c r="C236" s="1"/>
      <c r="D236" s="1"/>
      <c r="E236" s="1"/>
      <c r="F236" s="1"/>
      <c r="G236" s="1"/>
      <c r="H236" s="1"/>
      <c r="I236" s="1"/>
      <c r="J236" s="1"/>
      <c r="K236" s="1"/>
      <c r="L236" s="1"/>
      <c r="T236" s="1"/>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1"/>
      <c r="BY236" s="1"/>
      <c r="BZ236" s="1"/>
    </row>
    <row r="237" spans="1:78" ht="15" customHeight="1">
      <c r="A237" s="1"/>
      <c r="B237" s="1"/>
      <c r="C237" s="1"/>
      <c r="D237" s="1"/>
      <c r="E237" s="1"/>
      <c r="F237" s="1"/>
      <c r="G237" s="1"/>
      <c r="H237" s="1"/>
      <c r="I237" s="1"/>
      <c r="J237" s="1"/>
      <c r="K237" s="1"/>
      <c r="L237" s="1"/>
      <c r="T237" s="1"/>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1"/>
      <c r="BY237" s="1"/>
      <c r="BZ237" s="1"/>
    </row>
    <row r="238" spans="1:78" ht="15" customHeight="1">
      <c r="A238" s="1"/>
      <c r="B238" s="1"/>
      <c r="C238" s="1"/>
      <c r="D238" s="1"/>
      <c r="E238" s="1"/>
      <c r="F238" s="1"/>
      <c r="G238" s="1"/>
      <c r="H238" s="1"/>
      <c r="I238" s="1"/>
      <c r="J238" s="1"/>
      <c r="K238" s="1"/>
      <c r="L238" s="1"/>
      <c r="T238" s="1"/>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1"/>
      <c r="BY238" s="1"/>
      <c r="BZ238" s="1"/>
    </row>
    <row r="239" spans="1:78" ht="15" customHeight="1">
      <c r="A239" s="1"/>
      <c r="B239" s="1"/>
      <c r="C239" s="1"/>
      <c r="D239" s="1"/>
      <c r="E239" s="1"/>
      <c r="F239" s="1"/>
      <c r="G239" s="1"/>
      <c r="H239" s="1"/>
      <c r="I239" s="1"/>
      <c r="J239" s="1"/>
      <c r="K239" s="1"/>
      <c r="L239" s="1"/>
      <c r="T239" s="1"/>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1"/>
      <c r="BY239" s="1"/>
      <c r="BZ239" s="1"/>
    </row>
    <row r="240" spans="1:78" ht="15" customHeight="1">
      <c r="A240" s="1"/>
      <c r="B240" s="1"/>
      <c r="C240" s="1"/>
      <c r="D240" s="1"/>
      <c r="E240" s="1"/>
      <c r="F240" s="1"/>
      <c r="G240" s="1"/>
      <c r="H240" s="1"/>
      <c r="I240" s="1"/>
      <c r="J240" s="1"/>
      <c r="K240" s="1"/>
      <c r="L240" s="1"/>
      <c r="T240" s="1"/>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1"/>
      <c r="BY240" s="1"/>
      <c r="BZ240" s="1"/>
    </row>
    <row r="241" spans="1:78" ht="15" customHeight="1">
      <c r="A241" s="1"/>
      <c r="B241" s="1"/>
      <c r="C241" s="1"/>
      <c r="D241" s="1"/>
      <c r="E241" s="1"/>
      <c r="F241" s="1"/>
      <c r="G241" s="1"/>
      <c r="H241" s="1"/>
      <c r="I241" s="1"/>
      <c r="J241" s="1"/>
      <c r="K241" s="1"/>
      <c r="L241" s="1"/>
      <c r="T241" s="1"/>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1"/>
      <c r="BY241" s="1"/>
      <c r="BZ241" s="1"/>
    </row>
    <row r="242" spans="1:78" ht="15" customHeight="1">
      <c r="A242" s="1"/>
      <c r="B242" s="1"/>
      <c r="C242" s="1"/>
      <c r="D242" s="1"/>
      <c r="E242" s="1"/>
      <c r="F242" s="1"/>
      <c r="G242" s="1"/>
      <c r="H242" s="1"/>
      <c r="I242" s="1"/>
      <c r="J242" s="1"/>
      <c r="K242" s="1"/>
      <c r="L242" s="1"/>
      <c r="T242" s="1"/>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1"/>
      <c r="BY242" s="1"/>
      <c r="BZ242" s="1"/>
    </row>
    <row r="243" spans="1:78" ht="15" customHeight="1">
      <c r="A243" s="1"/>
      <c r="B243" s="1"/>
      <c r="C243" s="1"/>
      <c r="D243" s="1"/>
      <c r="E243" s="1"/>
      <c r="F243" s="1"/>
      <c r="G243" s="1"/>
      <c r="H243" s="1"/>
      <c r="I243" s="1"/>
      <c r="J243" s="1"/>
      <c r="K243" s="1"/>
      <c r="L243" s="1"/>
      <c r="T243" s="1"/>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1"/>
      <c r="BY243" s="1"/>
      <c r="BZ243" s="1"/>
    </row>
    <row r="244" spans="1:78" ht="15" customHeight="1">
      <c r="A244" s="1"/>
      <c r="B244" s="1"/>
      <c r="C244" s="1"/>
      <c r="D244" s="1"/>
      <c r="E244" s="1"/>
      <c r="F244" s="1"/>
      <c r="G244" s="1"/>
      <c r="H244" s="1"/>
      <c r="I244" s="1"/>
      <c r="J244" s="1"/>
      <c r="K244" s="1"/>
      <c r="L244" s="1"/>
      <c r="T244" s="1"/>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1"/>
      <c r="BY244" s="1"/>
      <c r="BZ244" s="1"/>
    </row>
    <row r="245" spans="1:78" ht="15" customHeight="1">
      <c r="A245" s="1"/>
      <c r="B245" s="1"/>
      <c r="C245" s="1"/>
      <c r="D245" s="1"/>
      <c r="E245" s="1"/>
      <c r="F245" s="1"/>
      <c r="G245" s="1"/>
      <c r="H245" s="1"/>
      <c r="I245" s="1"/>
      <c r="J245" s="1"/>
      <c r="K245" s="1"/>
      <c r="L245" s="1"/>
      <c r="T245" s="1"/>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1"/>
      <c r="BY245" s="1"/>
      <c r="BZ245" s="1"/>
    </row>
    <row r="246" spans="1:78" ht="15" customHeight="1">
      <c r="A246" s="1"/>
      <c r="B246" s="1"/>
      <c r="C246" s="1"/>
      <c r="D246" s="1"/>
      <c r="E246" s="1"/>
      <c r="F246" s="1"/>
      <c r="G246" s="1"/>
      <c r="H246" s="1"/>
      <c r="I246" s="1"/>
      <c r="J246" s="1"/>
      <c r="K246" s="1"/>
      <c r="L246" s="1"/>
      <c r="T246" s="1"/>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1"/>
      <c r="BY246" s="1"/>
      <c r="BZ246" s="1"/>
    </row>
    <row r="247" spans="1:78" ht="15" customHeight="1">
      <c r="A247" s="1"/>
      <c r="B247" s="1"/>
      <c r="C247" s="1"/>
      <c r="D247" s="1"/>
      <c r="E247" s="1"/>
      <c r="F247" s="1"/>
      <c r="G247" s="1"/>
      <c r="H247" s="1"/>
      <c r="I247" s="1"/>
      <c r="J247" s="1"/>
      <c r="K247" s="1"/>
      <c r="L247" s="1"/>
      <c r="T247" s="1"/>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1"/>
      <c r="BY247" s="1"/>
      <c r="BZ247" s="1"/>
    </row>
    <row r="248" spans="1:78" ht="75.75" customHeight="1">
      <c r="A248" s="1"/>
      <c r="B248" s="1"/>
      <c r="C248" s="1"/>
      <c r="D248" s="1"/>
      <c r="E248" s="1"/>
      <c r="F248" s="1"/>
      <c r="G248" s="1"/>
      <c r="H248" s="1"/>
      <c r="I248" s="1"/>
      <c r="J248" s="1"/>
      <c r="K248" s="1"/>
      <c r="L248" s="1"/>
      <c r="T248" s="1"/>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1"/>
      <c r="BY248" s="1"/>
      <c r="BZ248" s="1"/>
    </row>
    <row r="249" spans="1:78" ht="15" customHeight="1">
      <c r="A249" s="1"/>
      <c r="B249" s="1"/>
      <c r="C249" s="1"/>
      <c r="D249" s="1"/>
      <c r="E249" s="1"/>
      <c r="F249" s="1"/>
      <c r="G249" s="1"/>
      <c r="H249" s="1"/>
      <c r="I249" s="1"/>
      <c r="J249" s="1"/>
      <c r="K249" s="1"/>
      <c r="L249" s="1"/>
      <c r="T249" s="1"/>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1"/>
      <c r="BY249" s="1"/>
      <c r="BZ249" s="1"/>
    </row>
    <row r="250" spans="1:78" ht="15" customHeight="1">
      <c r="A250" s="1"/>
      <c r="B250" s="1"/>
      <c r="C250" s="1"/>
      <c r="D250" s="1"/>
      <c r="E250" s="1"/>
      <c r="F250" s="1"/>
      <c r="G250" s="1"/>
      <c r="H250" s="1"/>
      <c r="I250" s="1"/>
      <c r="J250" s="1"/>
      <c r="K250" s="1"/>
      <c r="L250" s="1"/>
      <c r="T250" s="1"/>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1"/>
      <c r="BY250" s="1"/>
      <c r="BZ250" s="1"/>
    </row>
    <row r="251" spans="1:78" ht="15" customHeight="1">
      <c r="A251" s="1"/>
      <c r="B251" s="1"/>
      <c r="C251" s="1"/>
      <c r="D251" s="1"/>
      <c r="E251" s="1"/>
      <c r="F251" s="1"/>
      <c r="G251" s="1"/>
      <c r="H251" s="1"/>
      <c r="I251" s="1"/>
      <c r="J251" s="1"/>
      <c r="K251" s="1"/>
      <c r="L251" s="1"/>
      <c r="T251" s="1"/>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1"/>
      <c r="BY251" s="1"/>
      <c r="BZ251" s="1"/>
    </row>
    <row r="252" spans="1:78" ht="15" customHeight="1">
      <c r="A252" s="1"/>
      <c r="B252" s="1"/>
      <c r="C252" s="1"/>
      <c r="D252" s="1"/>
      <c r="E252" s="1"/>
      <c r="F252" s="1"/>
      <c r="G252" s="1"/>
      <c r="H252" s="1"/>
      <c r="I252" s="1"/>
      <c r="J252" s="1"/>
      <c r="K252" s="1"/>
      <c r="L252" s="1"/>
      <c r="T252" s="1"/>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1"/>
      <c r="BY252" s="1"/>
      <c r="BZ252" s="1"/>
    </row>
    <row r="253" spans="1:78" ht="15" customHeight="1">
      <c r="A253" s="1"/>
      <c r="B253" s="1"/>
      <c r="C253" s="1"/>
      <c r="D253" s="1"/>
      <c r="E253" s="1"/>
      <c r="F253" s="1"/>
      <c r="G253" s="1"/>
      <c r="H253" s="1"/>
      <c r="I253" s="1"/>
      <c r="J253" s="1"/>
      <c r="K253" s="1"/>
      <c r="L253" s="1"/>
      <c r="T253" s="1"/>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1"/>
      <c r="BY253" s="1"/>
      <c r="BZ253" s="1"/>
    </row>
    <row r="254" spans="1:78" ht="15" customHeight="1">
      <c r="A254" s="1"/>
      <c r="B254" s="1"/>
      <c r="C254" s="1"/>
      <c r="D254" s="1"/>
      <c r="E254" s="1"/>
      <c r="F254" s="1"/>
      <c r="G254" s="1"/>
      <c r="H254" s="1"/>
      <c r="I254" s="1"/>
      <c r="J254" s="1"/>
      <c r="K254" s="1"/>
      <c r="L254" s="1"/>
      <c r="T254" s="1"/>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1"/>
      <c r="BY254" s="1"/>
      <c r="BZ254" s="1"/>
    </row>
    <row r="255" spans="1:78" ht="15" customHeight="1">
      <c r="A255" s="1"/>
      <c r="B255" s="1"/>
      <c r="C255" s="1"/>
      <c r="D255" s="1"/>
      <c r="E255" s="1"/>
      <c r="F255" s="1"/>
      <c r="G255" s="1"/>
      <c r="H255" s="1"/>
      <c r="I255" s="1"/>
      <c r="J255" s="1"/>
      <c r="K255" s="1"/>
      <c r="L255" s="1"/>
      <c r="T255" s="1"/>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1"/>
      <c r="BY255" s="1"/>
      <c r="BZ255" s="1"/>
    </row>
    <row r="256" spans="1:78" ht="15" customHeight="1">
      <c r="A256" s="1"/>
      <c r="B256" s="1"/>
      <c r="C256" s="1"/>
      <c r="D256" s="1"/>
      <c r="E256" s="1"/>
      <c r="F256" s="1"/>
      <c r="G256" s="1"/>
      <c r="H256" s="1"/>
      <c r="I256" s="1"/>
      <c r="J256" s="1"/>
      <c r="K256" s="1"/>
      <c r="L256" s="1"/>
      <c r="T256" s="1"/>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1"/>
      <c r="BY256" s="1"/>
      <c r="BZ256" s="1"/>
    </row>
    <row r="257" spans="1:78" ht="15" customHeight="1">
      <c r="A257" s="1"/>
      <c r="B257" s="1"/>
      <c r="C257" s="1"/>
      <c r="D257" s="1"/>
      <c r="E257" s="1"/>
      <c r="F257" s="1"/>
      <c r="G257" s="1"/>
      <c r="H257" s="1"/>
      <c r="I257" s="1"/>
      <c r="J257" s="1"/>
      <c r="K257" s="1"/>
      <c r="L257" s="1"/>
      <c r="T257" s="1"/>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1"/>
      <c r="BY257" s="1"/>
      <c r="BZ257" s="1"/>
    </row>
    <row r="258" spans="1:78" ht="15" customHeight="1">
      <c r="A258" s="1"/>
      <c r="B258" s="1"/>
      <c r="C258" s="1"/>
      <c r="D258" s="1"/>
      <c r="E258" s="1"/>
      <c r="F258" s="1"/>
      <c r="G258" s="1"/>
      <c r="H258" s="1"/>
      <c r="I258" s="1"/>
      <c r="J258" s="1"/>
      <c r="K258" s="1"/>
      <c r="L258" s="1"/>
      <c r="T258" s="1"/>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1"/>
      <c r="BY258" s="1"/>
      <c r="BZ258" s="1"/>
    </row>
    <row r="259" spans="1:78" ht="15" customHeight="1">
      <c r="A259" s="1"/>
      <c r="B259" s="1"/>
      <c r="C259" s="1"/>
      <c r="D259" s="1"/>
      <c r="E259" s="1"/>
      <c r="F259" s="1"/>
      <c r="G259" s="1"/>
      <c r="H259" s="1"/>
      <c r="I259" s="1"/>
      <c r="J259" s="1"/>
      <c r="K259" s="1"/>
      <c r="L259" s="1"/>
      <c r="T259" s="1"/>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1"/>
      <c r="BY259" s="1"/>
      <c r="BZ259" s="1"/>
    </row>
    <row r="260" spans="1:78" ht="15" customHeight="1">
      <c r="A260" s="1"/>
      <c r="B260" s="1"/>
      <c r="C260" s="1"/>
      <c r="D260" s="1"/>
      <c r="E260" s="1"/>
      <c r="F260" s="1"/>
      <c r="G260" s="1"/>
      <c r="H260" s="1"/>
      <c r="I260" s="1"/>
      <c r="J260" s="1"/>
      <c r="K260" s="1"/>
      <c r="L260" s="1"/>
      <c r="T260" s="1"/>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1"/>
      <c r="BY260" s="1"/>
      <c r="BZ260" s="1"/>
    </row>
    <row r="261" spans="1:78" ht="15" customHeight="1">
      <c r="A261" s="1"/>
      <c r="B261" s="1"/>
      <c r="C261" s="1"/>
      <c r="D261" s="1"/>
      <c r="E261" s="1"/>
      <c r="F261" s="1"/>
      <c r="G261" s="1"/>
      <c r="H261" s="1"/>
      <c r="I261" s="1"/>
      <c r="J261" s="1"/>
      <c r="K261" s="1"/>
      <c r="L261" s="1"/>
      <c r="T261" s="1"/>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1"/>
      <c r="BY261" s="1"/>
      <c r="BZ261" s="1"/>
    </row>
    <row r="262" spans="1:78" ht="15" customHeight="1">
      <c r="A262" s="1"/>
      <c r="B262" s="1"/>
      <c r="C262" s="1"/>
      <c r="D262" s="1"/>
      <c r="E262" s="1"/>
      <c r="F262" s="1"/>
      <c r="G262" s="1"/>
      <c r="H262" s="1"/>
      <c r="I262" s="1"/>
      <c r="J262" s="1"/>
      <c r="K262" s="1"/>
      <c r="L262" s="1"/>
      <c r="T262" s="1"/>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1"/>
      <c r="BY262" s="1"/>
      <c r="BZ262" s="1"/>
    </row>
    <row r="263" spans="1:78" ht="15" customHeight="1">
      <c r="A263" s="1"/>
      <c r="B263" s="1"/>
      <c r="C263" s="1"/>
      <c r="D263" s="1"/>
      <c r="E263" s="1"/>
      <c r="F263" s="1"/>
      <c r="G263" s="1"/>
      <c r="H263" s="1"/>
      <c r="I263" s="1"/>
      <c r="J263" s="1"/>
      <c r="K263" s="1"/>
      <c r="L263" s="1"/>
      <c r="T263" s="1"/>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1"/>
      <c r="BY263" s="1"/>
      <c r="BZ263" s="1"/>
    </row>
    <row r="264" spans="1:78" ht="15" customHeight="1">
      <c r="A264" s="2"/>
      <c r="B264" s="98"/>
      <c r="C264" s="2"/>
      <c r="D264" s="2"/>
      <c r="E264" s="2"/>
      <c r="F264" s="2"/>
      <c r="G264" s="2"/>
      <c r="H264" s="2"/>
      <c r="I264" s="2"/>
      <c r="J264" s="2"/>
      <c r="K264" s="2"/>
      <c r="L264" s="2"/>
      <c r="T264" s="1"/>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1"/>
      <c r="BY264" s="1"/>
      <c r="BZ264" s="1"/>
    </row>
    <row r="265" spans="1:78" ht="75.75" customHeight="1">
      <c r="A265" s="2"/>
      <c r="B265" s="98"/>
      <c r="C265" s="2"/>
      <c r="D265" s="2"/>
      <c r="E265" s="2"/>
      <c r="F265" s="2"/>
      <c r="G265" s="2"/>
      <c r="H265" s="2"/>
      <c r="I265" s="2"/>
      <c r="J265" s="2"/>
      <c r="K265" s="2"/>
      <c r="L265" s="2"/>
      <c r="T265" s="1"/>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1"/>
      <c r="BY265" s="1"/>
      <c r="BZ265" s="1"/>
    </row>
    <row r="266" spans="1:78" ht="15" customHeight="1">
      <c r="A266" s="2"/>
      <c r="B266" s="98"/>
      <c r="C266" s="2"/>
      <c r="D266" s="2"/>
      <c r="E266" s="2"/>
      <c r="F266" s="2"/>
      <c r="G266" s="2"/>
      <c r="H266" s="2"/>
      <c r="I266" s="2"/>
      <c r="J266" s="2"/>
      <c r="K266" s="2"/>
      <c r="L266" s="2"/>
      <c r="T266" s="1"/>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1"/>
      <c r="BY266" s="1"/>
      <c r="BZ266" s="1"/>
    </row>
    <row r="267" spans="1:78" ht="15" customHeight="1">
      <c r="A267" s="2"/>
      <c r="B267" s="98"/>
      <c r="C267" s="2"/>
      <c r="D267" s="2"/>
      <c r="E267" s="2"/>
      <c r="F267" s="2"/>
      <c r="G267" s="2"/>
      <c r="H267" s="2"/>
      <c r="I267" s="2"/>
      <c r="J267" s="2"/>
      <c r="K267" s="2"/>
      <c r="L267" s="2"/>
      <c r="T267" s="1"/>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1"/>
      <c r="BY267" s="1"/>
      <c r="BZ267" s="1"/>
    </row>
    <row r="268" spans="1:78" ht="15" customHeight="1">
      <c r="A268" s="2"/>
      <c r="B268" s="98"/>
      <c r="C268" s="2"/>
      <c r="D268" s="2"/>
      <c r="E268" s="2"/>
      <c r="F268" s="2"/>
      <c r="G268" s="2"/>
      <c r="H268" s="2"/>
      <c r="I268" s="2"/>
      <c r="J268" s="2"/>
      <c r="K268" s="2"/>
      <c r="L268" s="2"/>
      <c r="T268" s="1"/>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1"/>
      <c r="BY268" s="1"/>
      <c r="BZ268" s="1"/>
    </row>
    <row r="269" spans="1:78" ht="15" customHeight="1">
      <c r="A269" s="2"/>
      <c r="B269" s="98"/>
      <c r="C269" s="2"/>
      <c r="D269" s="2"/>
      <c r="E269" s="2"/>
      <c r="F269" s="2"/>
      <c r="G269" s="2"/>
      <c r="H269" s="2"/>
      <c r="I269" s="2"/>
      <c r="J269" s="2"/>
      <c r="K269" s="2"/>
      <c r="L269" s="2"/>
      <c r="T269" s="1"/>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1"/>
      <c r="BY269" s="1"/>
      <c r="BZ269" s="1"/>
    </row>
    <row r="270" spans="1:78" ht="15" customHeight="1">
      <c r="A270" s="2"/>
      <c r="B270" s="98"/>
      <c r="C270" s="2"/>
      <c r="D270" s="2"/>
      <c r="E270" s="2"/>
      <c r="F270" s="2"/>
      <c r="G270" s="2"/>
      <c r="H270" s="2"/>
      <c r="I270" s="2"/>
      <c r="J270" s="2"/>
      <c r="K270" s="2"/>
      <c r="L270" s="2"/>
      <c r="T270" s="1"/>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1"/>
      <c r="BY270" s="1"/>
      <c r="BZ270" s="1"/>
    </row>
    <row r="271" spans="1:78" ht="15" customHeight="1">
      <c r="A271" s="2"/>
      <c r="B271" s="98"/>
      <c r="C271" s="2"/>
      <c r="D271" s="2"/>
      <c r="E271" s="2"/>
      <c r="F271" s="2"/>
      <c r="G271" s="2"/>
      <c r="H271" s="2"/>
      <c r="I271" s="2"/>
      <c r="J271" s="2"/>
      <c r="K271" s="2"/>
      <c r="L271" s="2"/>
      <c r="T271" s="1"/>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1"/>
      <c r="BY271" s="1"/>
      <c r="BZ271" s="1"/>
    </row>
    <row r="272" spans="1:78" ht="15" customHeight="1">
      <c r="A272" s="2"/>
      <c r="B272" s="98"/>
      <c r="C272" s="2"/>
      <c r="D272" s="2"/>
      <c r="E272" s="2"/>
      <c r="F272" s="2"/>
      <c r="G272" s="2"/>
      <c r="H272" s="2"/>
      <c r="I272" s="2"/>
      <c r="J272" s="2"/>
      <c r="K272" s="2"/>
      <c r="L272" s="2"/>
      <c r="T272" s="1"/>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1"/>
      <c r="BY272" s="1"/>
      <c r="BZ272" s="1"/>
    </row>
    <row r="273" spans="1:78" ht="15" customHeight="1">
      <c r="A273" s="2"/>
      <c r="B273" s="98"/>
      <c r="C273" s="2"/>
      <c r="D273" s="2"/>
      <c r="E273" s="2"/>
      <c r="F273" s="2"/>
      <c r="G273" s="2"/>
      <c r="H273" s="2"/>
      <c r="I273" s="2"/>
      <c r="J273" s="2"/>
      <c r="K273" s="2"/>
      <c r="L273" s="2"/>
      <c r="T273" s="1"/>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1"/>
      <c r="BY273" s="1"/>
      <c r="BZ273" s="1"/>
    </row>
    <row r="274" spans="1:78" ht="15" customHeight="1">
      <c r="A274" s="2"/>
      <c r="B274" s="98"/>
      <c r="C274" s="2"/>
      <c r="D274" s="2"/>
      <c r="E274" s="2"/>
      <c r="F274" s="2"/>
      <c r="G274" s="2"/>
      <c r="H274" s="2"/>
      <c r="I274" s="2"/>
      <c r="J274" s="2"/>
      <c r="K274" s="2"/>
      <c r="L274" s="2"/>
      <c r="T274" s="1"/>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1"/>
      <c r="BY274" s="1"/>
      <c r="BZ274" s="1"/>
    </row>
    <row r="275" spans="1:78" ht="15" customHeight="1">
      <c r="A275" s="2"/>
      <c r="B275" s="98"/>
      <c r="C275" s="2"/>
      <c r="D275" s="2"/>
      <c r="E275" s="2"/>
      <c r="F275" s="2"/>
      <c r="G275" s="2"/>
      <c r="H275" s="2"/>
      <c r="I275" s="2"/>
      <c r="J275" s="2"/>
      <c r="K275" s="2"/>
      <c r="L275" s="2"/>
      <c r="T275" s="1"/>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1"/>
      <c r="BY275" s="1"/>
      <c r="BZ275" s="1"/>
    </row>
    <row r="276" spans="1:78" ht="15" customHeight="1">
      <c r="A276" s="2"/>
      <c r="B276" s="98"/>
      <c r="C276" s="2"/>
      <c r="D276" s="2"/>
      <c r="E276" s="2"/>
      <c r="F276" s="2"/>
      <c r="G276" s="2"/>
      <c r="H276" s="2"/>
      <c r="I276" s="2"/>
      <c r="J276" s="2"/>
      <c r="K276" s="2"/>
      <c r="L276" s="2"/>
      <c r="T276" s="1"/>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1"/>
      <c r="BY276" s="1"/>
      <c r="BZ276" s="1"/>
    </row>
    <row r="277" spans="1:78" ht="15" customHeight="1">
      <c r="A277" s="2"/>
      <c r="B277" s="98"/>
      <c r="C277" s="2"/>
      <c r="D277" s="2"/>
      <c r="E277" s="2"/>
      <c r="F277" s="2"/>
      <c r="G277" s="2"/>
      <c r="H277" s="2"/>
      <c r="I277" s="2"/>
      <c r="J277" s="2"/>
      <c r="K277" s="2"/>
      <c r="L277" s="2"/>
      <c r="T277" s="1"/>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1"/>
      <c r="BY277" s="1"/>
      <c r="BZ277" s="1"/>
    </row>
    <row r="278" spans="1:78" ht="15" customHeight="1">
      <c r="A278" s="2"/>
      <c r="B278" s="98"/>
      <c r="C278" s="2"/>
      <c r="D278" s="2"/>
      <c r="E278" s="2"/>
      <c r="F278" s="2"/>
      <c r="G278" s="2"/>
      <c r="H278" s="2"/>
      <c r="I278" s="2"/>
      <c r="J278" s="2"/>
      <c r="K278" s="2"/>
      <c r="L278" s="2"/>
      <c r="T278" s="1"/>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1"/>
      <c r="BY278" s="1"/>
      <c r="BZ278" s="1"/>
    </row>
    <row r="279" spans="1:78" ht="15" customHeight="1">
      <c r="A279" s="2"/>
      <c r="B279" s="98"/>
      <c r="C279" s="2"/>
      <c r="D279" s="2"/>
      <c r="E279" s="2"/>
      <c r="F279" s="2"/>
      <c r="G279" s="2"/>
      <c r="H279" s="2"/>
      <c r="I279" s="2"/>
      <c r="J279" s="2"/>
      <c r="K279" s="2"/>
      <c r="L279" s="2"/>
      <c r="T279" s="1"/>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1"/>
      <c r="BY279" s="1"/>
      <c r="BZ279" s="1"/>
    </row>
    <row r="280" spans="1:78" ht="15" customHeight="1">
      <c r="A280" s="2"/>
      <c r="B280" s="98"/>
      <c r="C280" s="2"/>
      <c r="D280" s="2"/>
      <c r="E280" s="2"/>
      <c r="F280" s="2"/>
      <c r="G280" s="2"/>
      <c r="H280" s="2"/>
      <c r="I280" s="2"/>
      <c r="J280" s="2"/>
      <c r="K280" s="2"/>
      <c r="L280" s="2"/>
      <c r="T280" s="1"/>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1"/>
      <c r="BY280" s="1"/>
      <c r="BZ280" s="1"/>
    </row>
    <row r="281" spans="1:78" ht="15" customHeight="1">
      <c r="A281" s="2"/>
      <c r="B281" s="98"/>
      <c r="C281" s="2"/>
      <c r="D281" s="2"/>
      <c r="E281" s="2"/>
      <c r="F281" s="2"/>
      <c r="G281" s="2"/>
      <c r="H281" s="2"/>
      <c r="I281" s="2"/>
      <c r="J281" s="2"/>
      <c r="K281" s="2"/>
      <c r="L281" s="2"/>
      <c r="T281" s="1"/>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1"/>
      <c r="BY281" s="1"/>
      <c r="BZ281" s="1"/>
    </row>
    <row r="282" spans="1:78" ht="15" customHeight="1">
      <c r="A282" s="2"/>
      <c r="B282" s="98"/>
      <c r="C282" s="2"/>
      <c r="D282" s="2"/>
      <c r="E282" s="2"/>
      <c r="F282" s="2"/>
      <c r="G282" s="2"/>
      <c r="H282" s="2"/>
      <c r="I282" s="2"/>
      <c r="J282" s="2"/>
      <c r="K282" s="2"/>
      <c r="L282" s="2"/>
      <c r="T282" s="1"/>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1"/>
      <c r="BY282" s="1"/>
      <c r="BZ282" s="1"/>
    </row>
    <row r="283" spans="1:78" ht="15" customHeight="1">
      <c r="A283" s="2"/>
      <c r="B283" s="98"/>
      <c r="C283" s="2"/>
      <c r="D283" s="2"/>
      <c r="E283" s="2"/>
      <c r="F283" s="2"/>
      <c r="G283" s="2"/>
      <c r="H283" s="2"/>
      <c r="I283" s="2"/>
      <c r="J283" s="2"/>
      <c r="K283" s="2"/>
      <c r="L283" s="2"/>
      <c r="T283" s="1"/>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1"/>
      <c r="BY283" s="1"/>
      <c r="BZ283" s="1"/>
    </row>
    <row r="284" spans="1:78" ht="15" customHeight="1">
      <c r="A284" s="2"/>
      <c r="B284" s="98"/>
      <c r="C284" s="2"/>
      <c r="D284" s="2"/>
      <c r="E284" s="2"/>
      <c r="F284" s="2"/>
      <c r="G284" s="2"/>
      <c r="H284" s="2"/>
      <c r="I284" s="2"/>
      <c r="J284" s="2"/>
      <c r="K284" s="2"/>
      <c r="L284" s="2"/>
      <c r="T284" s="1"/>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1"/>
      <c r="BY284" s="1"/>
      <c r="BZ284" s="1"/>
    </row>
    <row r="285" spans="1:78" ht="15" customHeight="1">
      <c r="A285" s="2"/>
      <c r="B285" s="98"/>
      <c r="C285" s="2"/>
      <c r="D285" s="2"/>
      <c r="E285" s="2"/>
      <c r="F285" s="2"/>
      <c r="G285" s="2"/>
      <c r="H285" s="2"/>
      <c r="I285" s="2"/>
      <c r="J285" s="2"/>
      <c r="K285" s="2"/>
      <c r="L285" s="2"/>
      <c r="T285" s="1"/>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1"/>
      <c r="BY285" s="1"/>
      <c r="BZ285" s="1"/>
    </row>
    <row r="286" spans="1:78" ht="15" customHeight="1">
      <c r="A286" s="2"/>
      <c r="B286" s="98"/>
      <c r="C286" s="2"/>
      <c r="D286" s="2"/>
      <c r="E286" s="2"/>
      <c r="F286" s="2"/>
      <c r="G286" s="2"/>
      <c r="H286" s="2"/>
      <c r="I286" s="2"/>
      <c r="J286" s="2"/>
      <c r="K286" s="2"/>
      <c r="L286" s="2"/>
      <c r="T286" s="1"/>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1"/>
      <c r="BY286" s="1"/>
      <c r="BZ286" s="1"/>
    </row>
    <row r="287" spans="1:78" ht="15" customHeight="1">
      <c r="A287" s="2"/>
      <c r="B287" s="98"/>
      <c r="C287" s="2"/>
      <c r="D287" s="2"/>
      <c r="E287" s="2"/>
      <c r="F287" s="2"/>
      <c r="G287" s="2"/>
      <c r="H287" s="2"/>
      <c r="I287" s="2"/>
      <c r="J287" s="2"/>
      <c r="K287" s="2"/>
      <c r="L287" s="2"/>
      <c r="T287" s="1"/>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1"/>
      <c r="BY287" s="1"/>
      <c r="BZ287" s="1"/>
    </row>
    <row r="288" spans="1:78" ht="15" customHeight="1">
      <c r="A288" s="2"/>
      <c r="B288" s="2"/>
      <c r="C288" s="2"/>
      <c r="D288" s="2"/>
      <c r="E288" s="2"/>
      <c r="F288" s="2"/>
      <c r="G288" s="2"/>
      <c r="H288" s="2"/>
      <c r="I288" s="2"/>
      <c r="J288" s="2"/>
      <c r="K288" s="2"/>
      <c r="L288" s="2"/>
      <c r="T288" s="1"/>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1"/>
      <c r="BY288" s="1"/>
      <c r="BZ288" s="1"/>
    </row>
    <row r="289" spans="1:78" ht="15" customHeight="1">
      <c r="A289" s="1"/>
      <c r="B289" s="1"/>
      <c r="C289" s="1"/>
      <c r="D289" s="1"/>
      <c r="E289" s="1"/>
      <c r="F289" s="1"/>
      <c r="G289" s="1"/>
      <c r="H289" s="1"/>
      <c r="I289" s="1"/>
      <c r="J289" s="1"/>
      <c r="K289" s="1"/>
      <c r="L289" s="1"/>
      <c r="T289" s="1"/>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1"/>
      <c r="BY289" s="1"/>
      <c r="BZ289" s="1"/>
    </row>
    <row r="290" spans="1:78" ht="15" customHeight="1">
      <c r="A290" s="1"/>
      <c r="B290" s="1"/>
      <c r="C290" s="1"/>
      <c r="D290" s="1"/>
      <c r="E290" s="1"/>
      <c r="F290" s="1"/>
      <c r="G290" s="1"/>
      <c r="H290" s="1"/>
      <c r="I290" s="1"/>
      <c r="J290" s="1"/>
      <c r="K290" s="1"/>
      <c r="L290" s="1"/>
      <c r="T290" s="1"/>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1"/>
      <c r="BY290" s="1"/>
      <c r="BZ290" s="1"/>
    </row>
    <row r="291" spans="1:78" ht="15" customHeight="1">
      <c r="A291" s="1"/>
      <c r="B291" s="1"/>
      <c r="C291" s="1"/>
      <c r="D291" s="1"/>
      <c r="E291" s="1"/>
      <c r="F291" s="1"/>
      <c r="G291" s="1"/>
      <c r="H291" s="1"/>
      <c r="I291" s="1"/>
      <c r="J291" s="1"/>
      <c r="K291" s="1"/>
      <c r="L291" s="1"/>
      <c r="T291" s="1"/>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1"/>
      <c r="BY291" s="1"/>
      <c r="BZ291" s="1"/>
    </row>
    <row r="292" spans="1:78" ht="15" customHeight="1">
      <c r="A292" s="1"/>
      <c r="B292" s="1"/>
      <c r="C292" s="1"/>
      <c r="D292" s="1"/>
      <c r="E292" s="1"/>
      <c r="F292" s="1"/>
      <c r="G292" s="1"/>
      <c r="H292" s="1"/>
      <c r="I292" s="1"/>
      <c r="J292" s="1"/>
      <c r="K292" s="1"/>
      <c r="L292" s="1"/>
      <c r="T292" s="1"/>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1"/>
      <c r="BY292" s="1"/>
      <c r="BZ292" s="1"/>
    </row>
    <row r="293" spans="1:78" ht="15" customHeight="1">
      <c r="A293" s="1"/>
      <c r="B293" s="1"/>
      <c r="C293" s="1"/>
      <c r="D293" s="1"/>
      <c r="E293" s="1"/>
      <c r="F293" s="1"/>
      <c r="G293" s="1"/>
      <c r="H293" s="1"/>
      <c r="I293" s="1"/>
      <c r="J293" s="1"/>
      <c r="K293" s="1"/>
      <c r="L293" s="1"/>
      <c r="T293" s="1"/>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1"/>
      <c r="BY293" s="1"/>
      <c r="BZ293" s="1"/>
    </row>
    <row r="294" spans="1:78" ht="15" customHeight="1">
      <c r="A294" s="1"/>
      <c r="B294" s="1"/>
      <c r="C294" s="1"/>
      <c r="D294" s="1"/>
      <c r="E294" s="1"/>
      <c r="F294" s="1"/>
      <c r="G294" s="1"/>
      <c r="H294" s="1"/>
      <c r="I294" s="1"/>
      <c r="J294" s="1"/>
      <c r="K294" s="1"/>
      <c r="L294" s="1"/>
      <c r="T294" s="1"/>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1"/>
      <c r="BY294" s="1"/>
      <c r="BZ294" s="1"/>
    </row>
    <row r="295" spans="1:78" ht="15" customHeight="1">
      <c r="A295" s="1"/>
      <c r="B295" s="1"/>
      <c r="C295" s="1"/>
      <c r="D295" s="1"/>
      <c r="E295" s="1"/>
      <c r="F295" s="1"/>
      <c r="G295" s="1"/>
      <c r="H295" s="1"/>
      <c r="I295" s="1"/>
      <c r="J295" s="1"/>
      <c r="K295" s="1"/>
      <c r="L295" s="1"/>
      <c r="T295" s="1"/>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1"/>
      <c r="BY295" s="1"/>
      <c r="BZ295" s="1"/>
    </row>
    <row r="296" spans="1:78" ht="15" customHeight="1">
      <c r="A296" s="1"/>
      <c r="B296" s="1"/>
      <c r="C296" s="1"/>
      <c r="D296" s="1"/>
      <c r="E296" s="1"/>
      <c r="F296" s="1"/>
      <c r="G296" s="1"/>
      <c r="H296" s="1"/>
      <c r="I296" s="1"/>
      <c r="J296" s="1"/>
      <c r="K296" s="1"/>
      <c r="L296" s="1"/>
      <c r="T296" s="1"/>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1"/>
      <c r="BY296" s="1"/>
      <c r="BZ296" s="1"/>
    </row>
    <row r="297" spans="1:78" ht="15" customHeight="1">
      <c r="A297" s="1"/>
      <c r="B297" s="1"/>
      <c r="C297" s="1"/>
      <c r="D297" s="1"/>
      <c r="E297" s="1"/>
      <c r="F297" s="1"/>
      <c r="G297" s="1"/>
      <c r="H297" s="1"/>
      <c r="I297" s="1"/>
      <c r="J297" s="1"/>
      <c r="K297" s="1"/>
      <c r="L297" s="1"/>
      <c r="T297" s="1"/>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1"/>
      <c r="BY297" s="1"/>
      <c r="BZ297" s="1"/>
    </row>
    <row r="298" spans="1:78" ht="15" customHeight="1">
      <c r="A298" s="1"/>
      <c r="B298" s="1"/>
      <c r="C298" s="1"/>
      <c r="D298" s="1"/>
      <c r="E298" s="1"/>
      <c r="F298" s="1"/>
      <c r="G298" s="1"/>
      <c r="H298" s="1"/>
      <c r="I298" s="1"/>
      <c r="J298" s="1"/>
      <c r="K298" s="1"/>
      <c r="L298" s="1"/>
      <c r="T298" s="1"/>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1"/>
      <c r="BY298" s="1"/>
      <c r="BZ298" s="1"/>
    </row>
    <row r="299" spans="1:78" ht="75.75" customHeight="1">
      <c r="A299" s="1"/>
      <c r="B299" s="1"/>
      <c r="C299" s="1"/>
      <c r="D299" s="1"/>
      <c r="E299" s="1"/>
      <c r="F299" s="1"/>
      <c r="G299" s="1"/>
      <c r="H299" s="1"/>
      <c r="I299" s="1"/>
      <c r="J299" s="1"/>
      <c r="K299" s="1"/>
      <c r="L299" s="1"/>
      <c r="T299" s="1"/>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1"/>
      <c r="BY299" s="1"/>
      <c r="BZ299" s="1"/>
    </row>
    <row r="300" spans="1:78" ht="15" customHeight="1">
      <c r="A300" s="1"/>
      <c r="B300" s="1"/>
      <c r="C300" s="1"/>
      <c r="D300" s="1"/>
      <c r="E300" s="1"/>
      <c r="F300" s="1"/>
      <c r="G300" s="1"/>
      <c r="H300" s="1"/>
      <c r="I300" s="1"/>
      <c r="J300" s="1"/>
      <c r="K300" s="1"/>
      <c r="L300" s="1"/>
      <c r="T300" s="1"/>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1"/>
      <c r="BY300" s="1"/>
      <c r="BZ300" s="1"/>
    </row>
    <row r="301" spans="1:78" ht="15" customHeight="1">
      <c r="A301" s="1"/>
      <c r="B301" s="1"/>
      <c r="C301" s="1"/>
      <c r="D301" s="1"/>
      <c r="E301" s="1"/>
      <c r="F301" s="1"/>
      <c r="G301" s="1"/>
      <c r="H301" s="1"/>
      <c r="I301" s="1"/>
      <c r="J301" s="1"/>
      <c r="K301" s="1"/>
      <c r="L301" s="1"/>
      <c r="T301" s="1"/>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1"/>
      <c r="BY301" s="1"/>
      <c r="BZ301" s="1"/>
    </row>
    <row r="302" spans="1:78" ht="15" customHeight="1">
      <c r="A302" s="1"/>
      <c r="B302" s="1"/>
      <c r="C302" s="1"/>
      <c r="D302" s="1"/>
      <c r="E302" s="1"/>
      <c r="F302" s="1"/>
      <c r="G302" s="1"/>
      <c r="H302" s="1"/>
      <c r="I302" s="1"/>
      <c r="J302" s="1"/>
      <c r="K302" s="1"/>
      <c r="L302" s="1"/>
      <c r="T302" s="1"/>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1"/>
      <c r="BY302" s="1"/>
      <c r="BZ302" s="1"/>
    </row>
    <row r="303" spans="1:78" ht="15" customHeight="1">
      <c r="A303" s="1"/>
      <c r="B303" s="1"/>
      <c r="C303" s="1"/>
      <c r="D303" s="1"/>
      <c r="E303" s="1"/>
      <c r="F303" s="1"/>
      <c r="G303" s="1"/>
      <c r="H303" s="1"/>
      <c r="I303" s="1"/>
      <c r="J303" s="1"/>
      <c r="K303" s="1"/>
      <c r="L303" s="1"/>
      <c r="T303" s="1"/>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1"/>
      <c r="BY303" s="1"/>
      <c r="BZ303" s="1"/>
    </row>
    <row r="304" spans="1:78" ht="15" customHeight="1">
      <c r="A304" s="1"/>
      <c r="B304" s="1"/>
      <c r="C304" s="1"/>
      <c r="D304" s="1"/>
      <c r="E304" s="1"/>
      <c r="F304" s="1"/>
      <c r="G304" s="1"/>
      <c r="H304" s="1"/>
      <c r="I304" s="1"/>
      <c r="J304" s="1"/>
      <c r="K304" s="1"/>
      <c r="L304" s="1"/>
      <c r="T304" s="1"/>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1"/>
      <c r="BY304" s="1"/>
      <c r="BZ304" s="1"/>
    </row>
    <row r="305" spans="1:78" ht="15" customHeight="1">
      <c r="A305" s="1"/>
      <c r="B305" s="1"/>
      <c r="C305" s="1"/>
      <c r="D305" s="1"/>
      <c r="E305" s="1"/>
      <c r="F305" s="1"/>
      <c r="G305" s="1"/>
      <c r="H305" s="1"/>
      <c r="I305" s="1"/>
      <c r="J305" s="1"/>
      <c r="K305" s="1"/>
      <c r="L305" s="1"/>
      <c r="T305" s="1"/>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1"/>
      <c r="BY305" s="1"/>
      <c r="BZ305" s="1"/>
    </row>
    <row r="306" spans="1:78" ht="15" customHeight="1">
      <c r="A306" s="1"/>
      <c r="B306" s="1"/>
      <c r="C306" s="1"/>
      <c r="D306" s="1"/>
      <c r="E306" s="1"/>
      <c r="F306" s="1"/>
      <c r="G306" s="1"/>
      <c r="H306" s="1"/>
      <c r="I306" s="1"/>
      <c r="J306" s="1"/>
      <c r="K306" s="1"/>
      <c r="L306" s="1"/>
      <c r="T306" s="1"/>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1"/>
      <c r="BY306" s="1"/>
      <c r="BZ306" s="1"/>
    </row>
    <row r="307" spans="1:78" ht="15" customHeight="1">
      <c r="A307" s="1"/>
      <c r="B307" s="1"/>
      <c r="C307" s="1"/>
      <c r="D307" s="1"/>
      <c r="E307" s="1"/>
      <c r="F307" s="1"/>
      <c r="G307" s="1"/>
      <c r="H307" s="1"/>
      <c r="I307" s="1"/>
      <c r="J307" s="1"/>
      <c r="K307" s="1"/>
      <c r="L307" s="1"/>
      <c r="T307" s="1"/>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1"/>
      <c r="BY307" s="1"/>
      <c r="BZ307" s="1"/>
    </row>
    <row r="308" spans="1:78" ht="14.25" customHeight="1">
      <c r="A308" s="1"/>
      <c r="B308" s="1"/>
      <c r="C308" s="1"/>
      <c r="D308" s="1"/>
      <c r="E308" s="1"/>
      <c r="F308" s="1"/>
      <c r="G308" s="1"/>
      <c r="H308" s="1"/>
      <c r="I308" s="1"/>
      <c r="J308" s="1"/>
      <c r="K308" s="1"/>
      <c r="L308" s="1"/>
      <c r="T308" s="1"/>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1"/>
      <c r="BY308" s="1"/>
      <c r="BZ308" s="1"/>
    </row>
    <row r="309" spans="1:78" ht="14.25" customHeight="1">
      <c r="A309" s="1"/>
      <c r="B309" s="1"/>
      <c r="C309" s="1"/>
      <c r="D309" s="1"/>
      <c r="E309" s="1"/>
      <c r="F309" s="1"/>
      <c r="G309" s="1"/>
      <c r="H309" s="1"/>
      <c r="I309" s="1"/>
      <c r="J309" s="1"/>
      <c r="K309" s="1"/>
      <c r="L309" s="1"/>
      <c r="T309" s="1"/>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1"/>
      <c r="BY309" s="1"/>
      <c r="BZ309" s="1"/>
    </row>
    <row r="310" spans="1:78" ht="14.25" customHeight="1">
      <c r="A310" s="1"/>
      <c r="B310" s="1"/>
      <c r="C310" s="1"/>
      <c r="D310" s="1"/>
      <c r="E310" s="1"/>
      <c r="F310" s="1"/>
      <c r="G310" s="1"/>
      <c r="H310" s="1"/>
      <c r="I310" s="1"/>
      <c r="J310" s="1"/>
      <c r="K310" s="1"/>
      <c r="L310" s="1"/>
      <c r="T310" s="1"/>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1"/>
      <c r="BY310" s="1"/>
      <c r="BZ310" s="1"/>
    </row>
    <row r="311" spans="1:78" ht="14.25" customHeight="1">
      <c r="A311" s="1"/>
      <c r="B311" s="1"/>
      <c r="C311" s="1"/>
      <c r="D311" s="1"/>
      <c r="E311" s="1"/>
      <c r="F311" s="1"/>
      <c r="G311" s="1"/>
      <c r="H311" s="1"/>
      <c r="I311" s="1"/>
      <c r="J311" s="1"/>
      <c r="K311" s="1"/>
      <c r="L311" s="1"/>
      <c r="T311" s="1"/>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1"/>
      <c r="BY311" s="1"/>
      <c r="BZ311" s="1"/>
    </row>
    <row r="312" spans="1:78" ht="12.75">
      <c r="A312" s="1"/>
      <c r="B312" s="1"/>
      <c r="C312" s="1"/>
      <c r="D312" s="1"/>
      <c r="E312" s="1"/>
      <c r="F312" s="1"/>
      <c r="G312" s="1"/>
      <c r="H312" s="1"/>
      <c r="I312" s="1"/>
      <c r="J312" s="1"/>
      <c r="K312" s="1"/>
      <c r="L312" s="1"/>
      <c r="T312" s="1"/>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1"/>
      <c r="BY312" s="1"/>
      <c r="BZ312" s="1"/>
    </row>
    <row r="313" spans="1:78" ht="15" customHeight="1">
      <c r="A313" s="1"/>
      <c r="B313" s="1"/>
      <c r="C313" s="1"/>
      <c r="D313" s="1"/>
      <c r="E313" s="1"/>
      <c r="F313" s="1"/>
      <c r="G313" s="1"/>
      <c r="H313" s="1"/>
      <c r="I313" s="1"/>
      <c r="J313" s="1"/>
      <c r="K313" s="1"/>
      <c r="L313" s="1"/>
      <c r="T313" s="1"/>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1"/>
      <c r="BY313" s="1"/>
      <c r="BZ313" s="1"/>
    </row>
    <row r="314" spans="1:78" ht="14.25" customHeight="1">
      <c r="A314" s="1"/>
      <c r="B314" s="1"/>
      <c r="C314" s="1"/>
      <c r="D314" s="1"/>
      <c r="E314" s="1"/>
      <c r="F314" s="1"/>
      <c r="G314" s="1"/>
      <c r="H314" s="1"/>
      <c r="I314" s="1"/>
      <c r="J314" s="1"/>
      <c r="K314" s="1"/>
      <c r="L314" s="1"/>
      <c r="T314" s="1"/>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1"/>
      <c r="BY314" s="1"/>
      <c r="BZ314" s="1"/>
    </row>
    <row r="315" spans="1:78" ht="14.25" customHeight="1">
      <c r="A315" s="1"/>
      <c r="B315" s="1"/>
      <c r="C315" s="1"/>
      <c r="D315" s="1"/>
      <c r="E315" s="1"/>
      <c r="F315" s="1"/>
      <c r="G315" s="1"/>
      <c r="H315" s="1"/>
      <c r="I315" s="1"/>
      <c r="J315" s="1"/>
      <c r="K315" s="1"/>
      <c r="L315" s="1"/>
      <c r="T315" s="1"/>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1"/>
      <c r="BY315" s="1"/>
      <c r="BZ315" s="1"/>
    </row>
    <row r="316" spans="1:78" ht="15" customHeight="1">
      <c r="A316" s="1"/>
      <c r="B316" s="1"/>
      <c r="C316" s="1"/>
      <c r="D316" s="1"/>
      <c r="E316" s="1"/>
      <c r="F316" s="1"/>
      <c r="G316" s="1"/>
      <c r="H316" s="1"/>
      <c r="I316" s="1"/>
      <c r="J316" s="1"/>
      <c r="K316" s="1"/>
      <c r="L316" s="1"/>
      <c r="T316" s="1"/>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1"/>
      <c r="BY316" s="1"/>
      <c r="BZ316" s="1"/>
    </row>
    <row r="317" spans="1:78" ht="15" customHeight="1">
      <c r="A317" s="1"/>
      <c r="B317" s="1"/>
      <c r="C317" s="1"/>
      <c r="D317" s="1"/>
      <c r="E317" s="1"/>
      <c r="F317" s="1"/>
      <c r="G317" s="1"/>
      <c r="H317" s="1"/>
      <c r="I317" s="1"/>
      <c r="J317" s="1"/>
      <c r="K317" s="1"/>
      <c r="L317" s="1"/>
      <c r="T317" s="1"/>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1"/>
      <c r="BY317" s="1"/>
      <c r="BZ317" s="1"/>
    </row>
    <row r="318" spans="1:78" ht="12.75">
      <c r="A318" s="1"/>
      <c r="B318" s="1"/>
      <c r="C318" s="1"/>
      <c r="D318" s="1"/>
      <c r="E318" s="1"/>
      <c r="F318" s="1"/>
      <c r="G318" s="1"/>
      <c r="H318" s="1"/>
      <c r="I318" s="1"/>
      <c r="J318" s="1"/>
      <c r="K318" s="1"/>
      <c r="L318" s="1"/>
      <c r="T318" s="1"/>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1"/>
      <c r="BY318" s="1"/>
      <c r="BZ318" s="1"/>
    </row>
    <row r="319" spans="1:78" ht="15" customHeight="1">
      <c r="A319" s="1"/>
      <c r="B319" s="1"/>
      <c r="C319" s="1"/>
      <c r="D319" s="1"/>
      <c r="E319" s="1"/>
      <c r="F319" s="1"/>
      <c r="G319" s="1"/>
      <c r="H319" s="1"/>
      <c r="I319" s="1"/>
      <c r="J319" s="1"/>
      <c r="K319" s="1"/>
      <c r="L319" s="1"/>
      <c r="T319" s="1"/>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1"/>
      <c r="BY319" s="1"/>
      <c r="BZ319" s="1"/>
    </row>
    <row r="320" spans="1:78" ht="15" customHeight="1">
      <c r="A320" s="1"/>
      <c r="B320" s="1"/>
      <c r="C320" s="1"/>
      <c r="D320" s="1"/>
      <c r="E320" s="1"/>
      <c r="F320" s="1"/>
      <c r="G320" s="1"/>
      <c r="H320" s="1"/>
      <c r="I320" s="1"/>
      <c r="J320" s="1"/>
      <c r="K320" s="1"/>
      <c r="L320" s="1"/>
      <c r="T320" s="1"/>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1"/>
      <c r="BY320" s="1"/>
      <c r="BZ320" s="1"/>
    </row>
    <row r="321" spans="1:78" ht="15" customHeight="1">
      <c r="A321" s="1"/>
      <c r="B321" s="1"/>
      <c r="C321" s="1"/>
      <c r="D321" s="1"/>
      <c r="E321" s="1"/>
      <c r="F321" s="1"/>
      <c r="G321" s="1"/>
      <c r="H321" s="1"/>
      <c r="I321" s="1"/>
      <c r="J321" s="1"/>
      <c r="K321" s="1"/>
      <c r="L321" s="1"/>
      <c r="T321" s="1"/>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1"/>
      <c r="BY321" s="1"/>
      <c r="BZ321" s="1"/>
    </row>
    <row r="322" spans="1:78" ht="15" customHeight="1">
      <c r="A322" s="1"/>
      <c r="B322" s="1"/>
      <c r="C322" s="1"/>
      <c r="D322" s="1"/>
      <c r="E322" s="1"/>
      <c r="F322" s="1"/>
      <c r="G322" s="1"/>
      <c r="H322" s="1"/>
      <c r="I322" s="1"/>
      <c r="J322" s="1"/>
      <c r="K322" s="1"/>
      <c r="L322" s="1"/>
      <c r="T322" s="1"/>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1"/>
      <c r="BY322" s="1"/>
      <c r="BZ322" s="1"/>
    </row>
    <row r="323" spans="1:78" ht="12.75">
      <c r="A323" s="1"/>
      <c r="B323" s="1"/>
      <c r="C323" s="1"/>
      <c r="D323" s="1"/>
      <c r="E323" s="1"/>
      <c r="F323" s="1"/>
      <c r="G323" s="1"/>
      <c r="H323" s="1"/>
      <c r="I323" s="1"/>
      <c r="J323" s="1"/>
      <c r="K323" s="1"/>
      <c r="L323" s="1"/>
      <c r="T323" s="1"/>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1"/>
      <c r="BY323" s="1"/>
      <c r="BZ323" s="1"/>
    </row>
    <row r="324" spans="1:78" ht="15" customHeight="1">
      <c r="A324" s="1"/>
      <c r="B324" s="1"/>
      <c r="C324" s="1"/>
      <c r="D324" s="1"/>
      <c r="E324" s="1"/>
      <c r="F324" s="1"/>
      <c r="G324" s="1"/>
      <c r="H324" s="1"/>
      <c r="I324" s="1"/>
      <c r="J324" s="1"/>
      <c r="K324" s="1"/>
      <c r="L324" s="1"/>
      <c r="T324" s="1"/>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1"/>
      <c r="BY324" s="1"/>
      <c r="BZ324" s="1"/>
    </row>
    <row r="325" spans="1:78" ht="15" customHeight="1">
      <c r="A325" s="1"/>
      <c r="B325" s="1"/>
      <c r="C325" s="1"/>
      <c r="D325" s="1"/>
      <c r="E325" s="1"/>
      <c r="F325" s="1"/>
      <c r="G325" s="1"/>
      <c r="H325" s="1"/>
      <c r="I325" s="1"/>
      <c r="J325" s="1"/>
      <c r="K325" s="1"/>
      <c r="L325" s="1"/>
      <c r="T325" s="1"/>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1"/>
      <c r="BY325" s="1"/>
      <c r="BZ325" s="1"/>
    </row>
    <row r="326" spans="1:78" ht="15" customHeight="1">
      <c r="A326" s="1"/>
      <c r="B326" s="1"/>
      <c r="C326" s="1"/>
      <c r="D326" s="1"/>
      <c r="E326" s="1"/>
      <c r="F326" s="1"/>
      <c r="G326" s="1"/>
      <c r="H326" s="1"/>
      <c r="I326" s="1"/>
      <c r="J326" s="1"/>
      <c r="K326" s="1"/>
      <c r="L326" s="1"/>
      <c r="T326" s="1"/>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1"/>
      <c r="BY326" s="1"/>
      <c r="BZ326" s="1"/>
    </row>
    <row r="327" spans="1:78" ht="12.75">
      <c r="A327" s="1"/>
      <c r="B327" s="1"/>
      <c r="C327" s="1"/>
      <c r="D327" s="1"/>
      <c r="E327" s="1"/>
      <c r="F327" s="1"/>
      <c r="G327" s="1"/>
      <c r="H327" s="1"/>
      <c r="I327" s="1"/>
      <c r="J327" s="1"/>
      <c r="K327" s="1"/>
      <c r="L327" s="1"/>
      <c r="T327" s="1"/>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1"/>
      <c r="BY327" s="1"/>
      <c r="BZ327" s="1"/>
    </row>
    <row r="328" spans="1:78" ht="12.75">
      <c r="A328" s="1"/>
      <c r="B328" s="1"/>
      <c r="C328" s="1"/>
      <c r="D328" s="1"/>
      <c r="E328" s="1"/>
      <c r="F328" s="1"/>
      <c r="G328" s="1"/>
      <c r="H328" s="1"/>
      <c r="I328" s="1"/>
      <c r="J328" s="1"/>
      <c r="K328" s="1"/>
      <c r="L328" s="1"/>
      <c r="T328" s="1"/>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1"/>
      <c r="BY328" s="1"/>
      <c r="BZ328" s="1"/>
    </row>
    <row r="329" spans="1:78" ht="15" customHeight="1">
      <c r="A329" s="1"/>
      <c r="B329" s="1"/>
      <c r="C329" s="1"/>
      <c r="D329" s="1"/>
      <c r="E329" s="1"/>
      <c r="F329" s="1"/>
      <c r="G329" s="1"/>
      <c r="H329" s="1"/>
      <c r="I329" s="1"/>
      <c r="J329" s="1"/>
      <c r="K329" s="1"/>
      <c r="L329" s="1"/>
      <c r="T329" s="1"/>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1"/>
      <c r="BY329" s="1"/>
      <c r="BZ329" s="1"/>
    </row>
    <row r="330" spans="1:78" ht="12.75">
      <c r="A330" s="1"/>
      <c r="B330" s="1"/>
      <c r="C330" s="1"/>
      <c r="D330" s="1"/>
      <c r="E330" s="1"/>
      <c r="F330" s="1"/>
      <c r="G330" s="1"/>
      <c r="H330" s="1"/>
      <c r="I330" s="1"/>
      <c r="J330" s="1"/>
      <c r="K330" s="1"/>
      <c r="L330" s="1"/>
      <c r="T330" s="1"/>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1"/>
      <c r="BY330" s="1"/>
      <c r="BZ330" s="1"/>
    </row>
    <row r="331" spans="1:78" ht="15" customHeight="1">
      <c r="A331" s="1"/>
      <c r="B331" s="1"/>
      <c r="C331" s="1"/>
      <c r="D331" s="1"/>
      <c r="E331" s="1"/>
      <c r="F331" s="1"/>
      <c r="G331" s="1"/>
      <c r="H331" s="1"/>
      <c r="I331" s="1"/>
      <c r="J331" s="1"/>
      <c r="K331" s="1"/>
      <c r="L331" s="1"/>
      <c r="T331" s="1"/>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1"/>
      <c r="BY331" s="1"/>
      <c r="BZ331" s="1"/>
    </row>
    <row r="332" spans="1:78" ht="18.75" customHeight="1">
      <c r="A332" s="1"/>
      <c r="B332" s="1"/>
      <c r="C332" s="1"/>
      <c r="D332" s="1"/>
      <c r="E332" s="1"/>
      <c r="F332" s="1"/>
      <c r="G332" s="1"/>
      <c r="H332" s="1"/>
      <c r="I332" s="1"/>
      <c r="J332" s="1"/>
      <c r="K332" s="1"/>
      <c r="L332" s="1"/>
      <c r="T332" s="1"/>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1"/>
      <c r="BY332" s="1"/>
      <c r="BZ332" s="1"/>
    </row>
    <row r="333" spans="1:78" ht="15" customHeight="1">
      <c r="A333" s="1"/>
      <c r="B333" s="1"/>
      <c r="C333" s="1"/>
      <c r="D333" s="1"/>
      <c r="E333" s="1"/>
      <c r="F333" s="1"/>
      <c r="G333" s="1"/>
      <c r="H333" s="1"/>
      <c r="I333" s="1"/>
      <c r="J333" s="1"/>
      <c r="K333" s="1"/>
      <c r="L333" s="1"/>
      <c r="T333" s="1"/>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1"/>
      <c r="BY333" s="1"/>
      <c r="BZ333" s="1"/>
    </row>
    <row r="334" spans="1:78" ht="15" customHeight="1">
      <c r="A334" s="1"/>
      <c r="B334" s="1"/>
      <c r="C334" s="1"/>
      <c r="D334" s="1"/>
      <c r="E334" s="1"/>
      <c r="F334" s="1"/>
      <c r="G334" s="1"/>
      <c r="H334" s="1"/>
      <c r="I334" s="1"/>
      <c r="J334" s="1"/>
      <c r="K334" s="1"/>
      <c r="L334" s="1"/>
      <c r="T334" s="1"/>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1"/>
      <c r="BY334" s="1"/>
      <c r="BZ334" s="1"/>
    </row>
    <row r="335" spans="1:78" ht="12.75">
      <c r="A335" s="1"/>
      <c r="B335" s="1"/>
      <c r="C335" s="1"/>
      <c r="D335" s="1"/>
      <c r="E335" s="1"/>
      <c r="F335" s="1"/>
      <c r="G335" s="1"/>
      <c r="H335" s="1"/>
      <c r="I335" s="1"/>
      <c r="J335" s="1"/>
      <c r="K335" s="1"/>
      <c r="L335" s="1"/>
      <c r="T335" s="1"/>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1"/>
      <c r="BY335" s="1"/>
      <c r="BZ335" s="1"/>
    </row>
    <row r="336" spans="1:78" ht="12.75">
      <c r="A336" s="1"/>
      <c r="B336" s="1"/>
      <c r="C336" s="1"/>
      <c r="D336" s="1"/>
      <c r="E336" s="1"/>
      <c r="F336" s="1"/>
      <c r="G336" s="1"/>
      <c r="H336" s="1"/>
      <c r="I336" s="1"/>
      <c r="J336" s="1"/>
      <c r="K336" s="1"/>
      <c r="L336" s="1"/>
      <c r="T336" s="1"/>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1"/>
      <c r="BY336" s="1"/>
      <c r="BZ336" s="1"/>
    </row>
    <row r="337" spans="1:78" ht="15" customHeight="1">
      <c r="A337" s="1"/>
      <c r="B337" s="1"/>
      <c r="C337" s="1"/>
      <c r="D337" s="1"/>
      <c r="E337" s="1"/>
      <c r="F337" s="1"/>
      <c r="G337" s="1"/>
      <c r="H337" s="1"/>
      <c r="I337" s="1"/>
      <c r="J337" s="1"/>
      <c r="K337" s="1"/>
      <c r="L337" s="1"/>
      <c r="T337" s="1"/>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1"/>
      <c r="BY337" s="1"/>
      <c r="BZ337" s="1"/>
    </row>
    <row r="338" spans="1:78" ht="15" customHeight="1">
      <c r="A338" s="1"/>
      <c r="B338" s="1"/>
      <c r="C338" s="1"/>
      <c r="D338" s="1"/>
      <c r="E338" s="1"/>
      <c r="F338" s="1"/>
      <c r="G338" s="1"/>
      <c r="H338" s="1"/>
      <c r="I338" s="1"/>
      <c r="J338" s="1"/>
      <c r="K338" s="1"/>
      <c r="L338" s="1"/>
      <c r="T338" s="1"/>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1"/>
      <c r="BY338" s="1"/>
      <c r="BZ338" s="1"/>
    </row>
    <row r="339" spans="1:78" ht="15" customHeight="1">
      <c r="A339" s="1"/>
      <c r="B339" s="1"/>
      <c r="C339" s="1"/>
      <c r="D339" s="1"/>
      <c r="E339" s="1"/>
      <c r="F339" s="1"/>
      <c r="G339" s="1"/>
      <c r="H339" s="1"/>
      <c r="I339" s="1"/>
      <c r="J339" s="1"/>
      <c r="K339" s="1"/>
      <c r="L339" s="1"/>
      <c r="T339" s="1"/>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1"/>
      <c r="BY339" s="1"/>
      <c r="BZ339" s="1"/>
    </row>
    <row r="340" spans="1:78" ht="15" customHeight="1">
      <c r="A340" s="1"/>
      <c r="B340" s="1"/>
      <c r="C340" s="1"/>
      <c r="D340" s="1"/>
      <c r="E340" s="1"/>
      <c r="F340" s="1"/>
      <c r="G340" s="1"/>
      <c r="H340" s="1"/>
      <c r="I340" s="1"/>
      <c r="J340" s="1"/>
      <c r="K340" s="1"/>
      <c r="L340" s="1"/>
      <c r="T340" s="1"/>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1"/>
      <c r="BY340" s="1"/>
      <c r="BZ340" s="1"/>
    </row>
    <row r="341" spans="1:78" ht="12.75">
      <c r="A341" s="1"/>
      <c r="B341" s="1"/>
      <c r="C341" s="1"/>
      <c r="D341" s="1"/>
      <c r="E341" s="1"/>
      <c r="F341" s="1"/>
      <c r="G341" s="1"/>
      <c r="H341" s="1"/>
      <c r="I341" s="1"/>
      <c r="J341" s="1"/>
      <c r="K341" s="1"/>
      <c r="L341" s="94"/>
      <c r="T341" s="1"/>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1"/>
      <c r="BY341" s="1"/>
      <c r="BZ341" s="1"/>
    </row>
    <row r="342" spans="1:78" ht="15" customHeight="1">
      <c r="A342" s="1"/>
      <c r="B342" s="1"/>
      <c r="C342" s="1"/>
      <c r="D342" s="1"/>
      <c r="E342" s="1"/>
      <c r="F342" s="1"/>
      <c r="G342" s="1"/>
      <c r="H342" s="1"/>
      <c r="I342" s="1"/>
      <c r="J342" s="1"/>
      <c r="K342" s="1"/>
      <c r="L342" s="94"/>
      <c r="T342" s="1"/>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1"/>
      <c r="BY342" s="1"/>
      <c r="BZ342" s="1"/>
    </row>
    <row r="343" spans="1:78" ht="15" customHeight="1">
      <c r="A343" s="1"/>
      <c r="B343" s="1"/>
      <c r="C343" s="1"/>
      <c r="D343" s="1"/>
      <c r="E343" s="1"/>
      <c r="F343" s="1"/>
      <c r="G343" s="1"/>
      <c r="H343" s="1"/>
      <c r="I343" s="1"/>
      <c r="J343" s="1"/>
      <c r="K343" s="1"/>
      <c r="L343" s="94"/>
      <c r="T343" s="1"/>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1"/>
      <c r="BY343" s="1"/>
      <c r="BZ343" s="1"/>
    </row>
    <row r="344" spans="1:78" ht="15" customHeight="1">
      <c r="A344" s="1"/>
      <c r="B344" s="1"/>
      <c r="C344" s="1"/>
      <c r="D344" s="1"/>
      <c r="E344" s="1"/>
      <c r="F344" s="1"/>
      <c r="G344" s="1"/>
      <c r="H344" s="1"/>
      <c r="I344" s="1"/>
      <c r="J344" s="1"/>
      <c r="K344" s="1"/>
      <c r="L344" s="94"/>
      <c r="T344" s="1"/>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1"/>
      <c r="BY344" s="1"/>
      <c r="BZ344" s="1"/>
    </row>
    <row r="345" spans="1:78" ht="12.75">
      <c r="A345" s="1"/>
      <c r="B345" s="1"/>
      <c r="C345" s="1"/>
      <c r="D345" s="1"/>
      <c r="E345" s="1"/>
      <c r="F345" s="1"/>
      <c r="G345" s="1"/>
      <c r="H345" s="1"/>
      <c r="I345" s="1"/>
      <c r="J345" s="1"/>
      <c r="K345" s="1"/>
      <c r="L345" s="1"/>
      <c r="T345" s="1"/>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1"/>
      <c r="BY345" s="1"/>
      <c r="BZ345" s="1"/>
    </row>
    <row r="346" spans="1:78" ht="12.75">
      <c r="A346" s="1"/>
      <c r="B346" s="1"/>
      <c r="C346" s="1"/>
      <c r="D346" s="1"/>
      <c r="E346" s="1"/>
      <c r="F346" s="1"/>
      <c r="G346" s="1"/>
      <c r="H346" s="1"/>
      <c r="I346" s="1"/>
      <c r="J346" s="1"/>
      <c r="K346" s="1"/>
      <c r="L346" s="1"/>
      <c r="T346" s="1"/>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1"/>
      <c r="BY346" s="1"/>
      <c r="BZ346" s="1"/>
    </row>
    <row r="347" spans="1:78" ht="15" customHeight="1">
      <c r="A347" s="1"/>
      <c r="B347" s="1"/>
      <c r="C347" s="1"/>
      <c r="D347" s="1"/>
      <c r="E347" s="1"/>
      <c r="F347" s="1"/>
      <c r="G347" s="1"/>
      <c r="H347" s="1"/>
      <c r="I347" s="1"/>
      <c r="J347" s="1"/>
      <c r="K347" s="1"/>
      <c r="L347" s="1"/>
      <c r="T347" s="1"/>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1"/>
      <c r="BY347" s="1"/>
      <c r="BZ347" s="1"/>
    </row>
    <row r="348" spans="1:78" ht="12.75">
      <c r="A348" s="1"/>
      <c r="B348" s="1"/>
      <c r="C348" s="1"/>
      <c r="D348" s="1"/>
      <c r="E348" s="1"/>
      <c r="F348" s="1"/>
      <c r="G348" s="1"/>
      <c r="H348" s="1"/>
      <c r="I348" s="1"/>
      <c r="J348" s="1"/>
      <c r="K348" s="1"/>
      <c r="L348" s="1"/>
      <c r="T348" s="1"/>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1"/>
      <c r="BY348" s="1"/>
      <c r="BZ348" s="1"/>
    </row>
    <row r="349" spans="1:78" ht="15" customHeight="1">
      <c r="A349" s="1"/>
      <c r="B349" s="1"/>
      <c r="C349" s="1"/>
      <c r="D349" s="1"/>
      <c r="E349" s="1"/>
      <c r="F349" s="1"/>
      <c r="G349" s="1"/>
      <c r="H349" s="1"/>
      <c r="I349" s="1"/>
      <c r="J349" s="1"/>
      <c r="K349" s="1"/>
      <c r="L349" s="1"/>
      <c r="T349" s="1"/>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1"/>
      <c r="BY349" s="1"/>
      <c r="BZ349" s="1"/>
    </row>
    <row r="350" spans="1:78" ht="15" customHeight="1">
      <c r="A350" s="1"/>
      <c r="B350" s="1"/>
      <c r="C350" s="1"/>
      <c r="D350" s="1"/>
      <c r="E350" s="1"/>
      <c r="F350" s="1"/>
      <c r="G350" s="1"/>
      <c r="H350" s="1"/>
      <c r="I350" s="1"/>
      <c r="J350" s="1"/>
      <c r="K350" s="1"/>
      <c r="L350" s="1"/>
      <c r="T350" s="1"/>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1"/>
      <c r="BY350" s="1"/>
      <c r="BZ350" s="1"/>
    </row>
    <row r="351" spans="1:78" ht="15" customHeight="1">
      <c r="A351" s="1"/>
      <c r="B351" s="1"/>
      <c r="C351" s="1"/>
      <c r="D351" s="1"/>
      <c r="E351" s="1"/>
      <c r="F351" s="1"/>
      <c r="G351" s="1"/>
      <c r="H351" s="1"/>
      <c r="I351" s="1"/>
      <c r="J351" s="1"/>
      <c r="K351" s="1"/>
      <c r="L351" s="1"/>
      <c r="T351" s="1"/>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1"/>
      <c r="BY351" s="1"/>
      <c r="BZ351" s="1"/>
    </row>
    <row r="352" spans="1:78" ht="15" customHeight="1">
      <c r="A352" s="1"/>
      <c r="B352" s="1"/>
      <c r="C352" s="1"/>
      <c r="D352" s="1"/>
      <c r="E352" s="1"/>
      <c r="F352" s="1"/>
      <c r="G352" s="1"/>
      <c r="H352" s="1"/>
      <c r="I352" s="1"/>
      <c r="J352" s="1"/>
      <c r="K352" s="1"/>
      <c r="L352" s="1"/>
      <c r="T352" s="1"/>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1"/>
      <c r="BY352" s="1"/>
      <c r="BZ352" s="1"/>
    </row>
    <row r="353" spans="1:78" ht="12.75">
      <c r="A353" s="1"/>
      <c r="B353" s="1"/>
      <c r="C353" s="1"/>
      <c r="D353" s="1"/>
      <c r="E353" s="1"/>
      <c r="F353" s="1"/>
      <c r="G353" s="1"/>
      <c r="H353" s="1"/>
      <c r="I353" s="1"/>
      <c r="J353" s="1"/>
      <c r="K353" s="1"/>
      <c r="L353" s="1"/>
      <c r="T353" s="1"/>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1"/>
      <c r="BY353" s="1"/>
      <c r="BZ353" s="1"/>
    </row>
    <row r="354" spans="1:78" ht="12.75">
      <c r="A354" s="1"/>
      <c r="B354" s="1"/>
      <c r="C354" s="1"/>
      <c r="D354" s="1"/>
      <c r="E354" s="1"/>
      <c r="F354" s="1"/>
      <c r="G354" s="1"/>
      <c r="H354" s="1"/>
      <c r="I354" s="1"/>
      <c r="J354" s="1"/>
      <c r="K354" s="1"/>
      <c r="L354" s="1"/>
      <c r="T354" s="1"/>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1"/>
      <c r="BY354" s="1"/>
      <c r="BZ354" s="1"/>
    </row>
    <row r="355" spans="1:78" ht="15" customHeight="1">
      <c r="A355" s="1"/>
      <c r="B355" s="1"/>
      <c r="C355" s="1"/>
      <c r="D355" s="1"/>
      <c r="E355" s="1"/>
      <c r="F355" s="1"/>
      <c r="G355" s="1"/>
      <c r="H355" s="1"/>
      <c r="I355" s="1"/>
      <c r="J355" s="1"/>
      <c r="K355" s="1"/>
      <c r="L355" s="1"/>
      <c r="T355" s="1"/>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1"/>
      <c r="BY355" s="1"/>
      <c r="BZ355" s="1"/>
    </row>
    <row r="356" spans="1:78" ht="15" customHeight="1">
      <c r="A356" s="1"/>
      <c r="B356" s="1"/>
      <c r="C356" s="1"/>
      <c r="D356" s="1"/>
      <c r="E356" s="1"/>
      <c r="F356" s="1"/>
      <c r="G356" s="1"/>
      <c r="H356" s="1"/>
      <c r="I356" s="1"/>
      <c r="J356" s="1"/>
      <c r="K356" s="1"/>
      <c r="L356" s="1"/>
      <c r="T356" s="1"/>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1"/>
      <c r="BY356" s="1"/>
      <c r="BZ356" s="1"/>
    </row>
    <row r="357" spans="1:78" ht="15" customHeight="1">
      <c r="A357" s="1"/>
      <c r="B357" s="1"/>
      <c r="C357" s="1"/>
      <c r="D357" s="1"/>
      <c r="E357" s="1"/>
      <c r="F357" s="1"/>
      <c r="G357" s="1"/>
      <c r="H357" s="1"/>
      <c r="I357" s="1"/>
      <c r="J357" s="1"/>
      <c r="K357" s="1"/>
      <c r="L357" s="1"/>
      <c r="T357" s="1"/>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1"/>
      <c r="BY357" s="1"/>
      <c r="BZ357" s="1"/>
    </row>
    <row r="358" spans="1:78" ht="15" customHeight="1">
      <c r="A358" s="1"/>
      <c r="B358" s="1"/>
      <c r="C358" s="1"/>
      <c r="D358" s="1"/>
      <c r="E358" s="1"/>
      <c r="F358" s="1"/>
      <c r="G358" s="1"/>
      <c r="H358" s="1"/>
      <c r="I358" s="1"/>
      <c r="J358" s="1"/>
      <c r="K358" s="1"/>
      <c r="L358" s="1"/>
      <c r="T358" s="1"/>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1"/>
      <c r="BY358" s="1"/>
      <c r="BZ358" s="1"/>
    </row>
    <row r="359" spans="1:78" ht="12.75">
      <c r="A359" s="1"/>
      <c r="B359" s="1"/>
      <c r="C359" s="1"/>
      <c r="D359" s="1"/>
      <c r="E359" s="1"/>
      <c r="F359" s="1"/>
      <c r="G359" s="1"/>
      <c r="H359" s="1"/>
      <c r="I359" s="1"/>
      <c r="J359" s="1"/>
      <c r="K359" s="1"/>
      <c r="L359" s="1"/>
      <c r="T359" s="1"/>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1"/>
      <c r="BY359" s="1"/>
      <c r="BZ359" s="1"/>
    </row>
    <row r="360" spans="1:78" ht="15" customHeight="1">
      <c r="A360" s="1"/>
      <c r="B360" s="1"/>
      <c r="C360" s="1"/>
      <c r="D360" s="1"/>
      <c r="E360" s="1"/>
      <c r="F360" s="1"/>
      <c r="G360" s="1"/>
      <c r="H360" s="1"/>
      <c r="I360" s="1"/>
      <c r="J360" s="1"/>
      <c r="K360" s="1"/>
      <c r="L360" s="1"/>
      <c r="T360" s="1"/>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1"/>
      <c r="BY360" s="1"/>
      <c r="BZ360" s="1"/>
    </row>
    <row r="361" spans="1:78" ht="15" customHeight="1">
      <c r="A361" s="1"/>
      <c r="B361" s="1"/>
      <c r="C361" s="1"/>
      <c r="D361" s="1"/>
      <c r="E361" s="1"/>
      <c r="F361" s="1"/>
      <c r="G361" s="1"/>
      <c r="H361" s="1"/>
      <c r="I361" s="1"/>
      <c r="J361" s="1"/>
      <c r="K361" s="1"/>
      <c r="L361" s="1"/>
      <c r="T361" s="1"/>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1"/>
      <c r="BY361" s="1"/>
      <c r="BZ361" s="1"/>
    </row>
    <row r="362" spans="1:78" ht="15" customHeight="1">
      <c r="A362" s="1"/>
      <c r="B362" s="1"/>
      <c r="C362" s="1"/>
      <c r="D362" s="1"/>
      <c r="E362" s="1"/>
      <c r="F362" s="1"/>
      <c r="G362" s="1"/>
      <c r="H362" s="1"/>
      <c r="I362" s="1"/>
      <c r="J362" s="1"/>
      <c r="K362" s="1"/>
      <c r="L362" s="1"/>
      <c r="T362" s="1"/>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1"/>
      <c r="BY362" s="1"/>
      <c r="BZ362" s="1"/>
    </row>
    <row r="363" spans="1:78" ht="12.75">
      <c r="A363" s="1"/>
      <c r="B363" s="1"/>
      <c r="C363" s="1"/>
      <c r="D363" s="1"/>
      <c r="E363" s="1"/>
      <c r="F363" s="1"/>
      <c r="G363" s="1"/>
      <c r="H363" s="1"/>
      <c r="I363" s="1"/>
      <c r="J363" s="1"/>
      <c r="K363" s="1"/>
      <c r="L363" s="1"/>
      <c r="T363" s="1"/>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1"/>
      <c r="BY363" s="1"/>
      <c r="BZ363" s="1"/>
    </row>
    <row r="364" spans="1:78" ht="12.75">
      <c r="A364" s="1"/>
      <c r="B364" s="1"/>
      <c r="C364" s="1"/>
      <c r="D364" s="1"/>
      <c r="E364" s="1"/>
      <c r="F364" s="1"/>
      <c r="G364" s="1"/>
      <c r="H364" s="1"/>
      <c r="I364" s="1"/>
      <c r="J364" s="1"/>
      <c r="K364" s="1"/>
      <c r="L364" s="1"/>
      <c r="T364" s="1"/>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1"/>
      <c r="BY364" s="1"/>
      <c r="BZ364" s="1"/>
    </row>
    <row r="365" spans="1:78" ht="15" customHeight="1">
      <c r="A365" s="1"/>
      <c r="B365" s="1"/>
      <c r="C365" s="1"/>
      <c r="D365" s="1"/>
      <c r="E365" s="1"/>
      <c r="F365" s="1"/>
      <c r="G365" s="1"/>
      <c r="H365" s="1"/>
      <c r="I365" s="1"/>
      <c r="J365" s="1"/>
      <c r="K365" s="1"/>
      <c r="L365" s="1"/>
      <c r="T365" s="1"/>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1"/>
      <c r="BY365" s="1"/>
      <c r="BZ365" s="1"/>
    </row>
    <row r="366" spans="1:78" ht="12.75">
      <c r="A366" s="1"/>
      <c r="B366" s="1"/>
      <c r="C366" s="1"/>
      <c r="D366" s="1"/>
      <c r="E366" s="1"/>
      <c r="F366" s="1"/>
      <c r="G366" s="1"/>
      <c r="H366" s="1"/>
      <c r="I366" s="1"/>
      <c r="J366" s="1"/>
      <c r="K366" s="1"/>
      <c r="L366" s="1"/>
      <c r="T366" s="1"/>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1"/>
      <c r="BY366" s="1"/>
      <c r="BZ366" s="1"/>
    </row>
    <row r="367" spans="1:78" ht="15" customHeight="1">
      <c r="A367" s="1"/>
      <c r="B367" s="1"/>
      <c r="C367" s="1"/>
      <c r="D367" s="1"/>
      <c r="E367" s="1"/>
      <c r="F367" s="1"/>
      <c r="G367" s="1"/>
      <c r="H367" s="1"/>
      <c r="I367" s="1"/>
      <c r="J367" s="1"/>
      <c r="K367" s="1"/>
      <c r="L367" s="1"/>
      <c r="T367" s="1"/>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1"/>
      <c r="BY367" s="1"/>
      <c r="BZ367" s="1"/>
    </row>
    <row r="368" spans="1:78" ht="15" customHeight="1">
      <c r="A368" s="1"/>
      <c r="B368" s="1"/>
      <c r="C368" s="1"/>
      <c r="D368" s="1"/>
      <c r="E368" s="1"/>
      <c r="F368" s="1"/>
      <c r="G368" s="1"/>
      <c r="H368" s="1"/>
      <c r="I368" s="1"/>
      <c r="J368" s="1"/>
      <c r="K368" s="1"/>
      <c r="L368" s="1"/>
      <c r="T368" s="1"/>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1"/>
      <c r="BY368" s="1"/>
      <c r="BZ368" s="1"/>
    </row>
    <row r="369" spans="1:78" ht="15" customHeight="1">
      <c r="A369" s="1"/>
      <c r="B369" s="1"/>
      <c r="C369" s="1"/>
      <c r="D369" s="1"/>
      <c r="E369" s="1"/>
      <c r="F369" s="1"/>
      <c r="G369" s="1"/>
      <c r="H369" s="1"/>
      <c r="I369" s="1"/>
      <c r="J369" s="1"/>
      <c r="K369" s="1"/>
      <c r="L369" s="1"/>
      <c r="T369" s="1"/>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1"/>
      <c r="BY369" s="1"/>
      <c r="BZ369" s="1"/>
    </row>
    <row r="370" spans="1:78" ht="15" customHeight="1">
      <c r="A370" s="1"/>
      <c r="B370" s="1"/>
      <c r="C370" s="1"/>
      <c r="D370" s="1"/>
      <c r="E370" s="1"/>
      <c r="F370" s="1"/>
      <c r="G370" s="1"/>
      <c r="H370" s="1"/>
      <c r="I370" s="1"/>
      <c r="J370" s="1"/>
      <c r="K370" s="1"/>
      <c r="L370" s="1"/>
      <c r="T370" s="1"/>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1"/>
      <c r="BY370" s="1"/>
      <c r="BZ370" s="1"/>
    </row>
    <row r="371" spans="1:78" ht="12.75">
      <c r="A371" s="1"/>
      <c r="B371" s="1"/>
      <c r="C371" s="1"/>
      <c r="D371" s="1"/>
      <c r="E371" s="1"/>
      <c r="F371" s="1"/>
      <c r="G371" s="1"/>
      <c r="H371" s="1"/>
      <c r="I371" s="1"/>
      <c r="J371" s="1"/>
      <c r="K371" s="1"/>
      <c r="L371" s="1"/>
      <c r="T371" s="1"/>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1"/>
      <c r="BY371" s="1"/>
      <c r="BZ371" s="1"/>
    </row>
    <row r="372" spans="1:78" ht="12.75">
      <c r="A372" s="1"/>
      <c r="B372" s="1"/>
      <c r="C372" s="1"/>
      <c r="D372" s="1"/>
      <c r="E372" s="1"/>
      <c r="F372" s="1"/>
      <c r="G372" s="1"/>
      <c r="H372" s="1"/>
      <c r="I372" s="1"/>
      <c r="J372" s="1"/>
      <c r="K372" s="1"/>
      <c r="L372" s="1"/>
      <c r="T372" s="1"/>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1"/>
      <c r="BY372" s="1"/>
      <c r="BZ372" s="1"/>
    </row>
    <row r="373" spans="1:78" ht="15" customHeight="1">
      <c r="A373" s="1"/>
      <c r="B373" s="1"/>
      <c r="C373" s="1"/>
      <c r="D373" s="1"/>
      <c r="E373" s="1"/>
      <c r="F373" s="1"/>
      <c r="G373" s="1"/>
      <c r="H373" s="1"/>
      <c r="I373" s="1"/>
      <c r="J373" s="1"/>
      <c r="K373" s="1"/>
      <c r="L373" s="1"/>
      <c r="T373" s="1"/>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1"/>
      <c r="BY373" s="1"/>
      <c r="BZ373" s="1"/>
    </row>
    <row r="374" spans="1:78" ht="15" customHeight="1">
      <c r="A374" s="1"/>
      <c r="B374" s="1"/>
      <c r="C374" s="1"/>
      <c r="D374" s="1"/>
      <c r="E374" s="1"/>
      <c r="F374" s="1"/>
      <c r="G374" s="1"/>
      <c r="H374" s="1"/>
      <c r="I374" s="1"/>
      <c r="J374" s="1"/>
      <c r="K374" s="1"/>
      <c r="L374" s="1"/>
      <c r="T374" s="1"/>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1"/>
      <c r="BY374" s="1"/>
      <c r="BZ374" s="1"/>
    </row>
    <row r="375" spans="1:78" ht="15" customHeight="1">
      <c r="A375" s="1"/>
      <c r="B375" s="1"/>
      <c r="C375" s="1"/>
      <c r="D375" s="1"/>
      <c r="E375" s="1"/>
      <c r="F375" s="1"/>
      <c r="G375" s="1"/>
      <c r="H375" s="1"/>
      <c r="I375" s="1"/>
      <c r="J375" s="1"/>
      <c r="K375" s="1"/>
      <c r="L375" s="1"/>
      <c r="T375" s="1"/>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1"/>
      <c r="BY375" s="1"/>
      <c r="BZ375" s="1"/>
    </row>
    <row r="376" spans="1:78" ht="15" customHeight="1">
      <c r="A376" s="1"/>
      <c r="B376" s="1"/>
      <c r="C376" s="1"/>
      <c r="D376" s="1"/>
      <c r="E376" s="1"/>
      <c r="F376" s="1"/>
      <c r="G376" s="1"/>
      <c r="H376" s="1"/>
      <c r="I376" s="1"/>
      <c r="J376" s="1"/>
      <c r="K376" s="1"/>
      <c r="L376" s="1"/>
      <c r="T376" s="1"/>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1"/>
      <c r="BY376" s="1"/>
      <c r="BZ376" s="1"/>
    </row>
    <row r="377" spans="1:78" ht="12.75">
      <c r="A377" s="1"/>
      <c r="B377" s="1"/>
      <c r="C377" s="1"/>
      <c r="D377" s="1"/>
      <c r="E377" s="1"/>
      <c r="F377" s="1"/>
      <c r="G377" s="1"/>
      <c r="H377" s="1"/>
      <c r="I377" s="1"/>
      <c r="J377" s="1"/>
      <c r="K377" s="1"/>
      <c r="L377" s="1"/>
      <c r="T377" s="1"/>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1"/>
      <c r="BY377" s="1"/>
      <c r="BZ377" s="1"/>
    </row>
    <row r="378" spans="1:78" ht="15" customHeight="1">
      <c r="A378" s="1"/>
      <c r="B378" s="1"/>
      <c r="C378" s="1"/>
      <c r="D378" s="1"/>
      <c r="E378" s="1"/>
      <c r="F378" s="1"/>
      <c r="G378" s="1"/>
      <c r="H378" s="1"/>
      <c r="I378" s="1"/>
      <c r="J378" s="1"/>
      <c r="K378" s="1"/>
      <c r="L378" s="1"/>
      <c r="T378" s="1"/>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1"/>
      <c r="BY378" s="1"/>
      <c r="BZ378" s="1"/>
    </row>
    <row r="379" spans="1:78" ht="15" customHeight="1">
      <c r="A379" s="1"/>
      <c r="B379" s="1"/>
      <c r="C379" s="1"/>
      <c r="D379" s="1"/>
      <c r="E379" s="1"/>
      <c r="F379" s="1"/>
      <c r="G379" s="1"/>
      <c r="H379" s="1"/>
      <c r="I379" s="1"/>
      <c r="J379" s="1"/>
      <c r="K379" s="1"/>
      <c r="L379" s="1"/>
      <c r="T379" s="1"/>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1"/>
      <c r="BY379" s="1"/>
      <c r="BZ379" s="1"/>
    </row>
    <row r="380" spans="1:78" ht="15" customHeight="1">
      <c r="A380" s="1"/>
      <c r="B380" s="1"/>
      <c r="C380" s="1"/>
      <c r="D380" s="1"/>
      <c r="E380" s="1"/>
      <c r="F380" s="1"/>
      <c r="G380" s="1"/>
      <c r="H380" s="1"/>
      <c r="I380" s="1"/>
      <c r="J380" s="1"/>
      <c r="K380" s="1"/>
      <c r="L380" s="1"/>
      <c r="T380" s="1"/>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1"/>
      <c r="BY380" s="1"/>
      <c r="BZ380" s="1"/>
    </row>
    <row r="381" spans="1:78" ht="12.75">
      <c r="A381" s="1"/>
      <c r="B381" s="1"/>
      <c r="C381" s="1"/>
      <c r="D381" s="1"/>
      <c r="E381" s="1"/>
      <c r="F381" s="1"/>
      <c r="G381" s="1"/>
      <c r="H381" s="1"/>
      <c r="I381" s="1"/>
      <c r="J381" s="1"/>
      <c r="K381" s="1"/>
      <c r="L381" s="1"/>
      <c r="T381" s="1" t="s">
        <v>436</v>
      </c>
      <c r="U381" s="2"/>
      <c r="V381" s="2"/>
      <c r="W381" s="2"/>
      <c r="X381" s="2"/>
      <c r="Y381" s="2"/>
      <c r="Z381" s="455" t="s">
        <v>62</v>
      </c>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1"/>
      <c r="BY381" s="1"/>
      <c r="BZ381" s="1"/>
    </row>
    <row r="382" spans="1:78" ht="12.75">
      <c r="A382" s="1"/>
      <c r="B382" s="1"/>
      <c r="C382" s="1"/>
      <c r="D382" s="1"/>
      <c r="E382" s="1"/>
      <c r="F382" s="1"/>
      <c r="G382" s="1"/>
      <c r="H382" s="1"/>
      <c r="I382" s="1"/>
      <c r="J382" s="1"/>
      <c r="K382" s="1"/>
      <c r="L382" s="1"/>
      <c r="T382" s="456" t="s">
        <v>395</v>
      </c>
      <c r="U382" s="2"/>
      <c r="V382" s="2"/>
      <c r="W382" s="2"/>
      <c r="X382" s="2"/>
      <c r="Y382" s="2"/>
      <c r="Z382" s="455" t="s">
        <v>63</v>
      </c>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1"/>
      <c r="BY382" s="1"/>
      <c r="BZ382" s="1"/>
    </row>
    <row r="383" spans="1:78" ht="15" customHeight="1">
      <c r="A383" s="1"/>
      <c r="B383" s="1"/>
      <c r="C383" s="1"/>
      <c r="D383" s="1"/>
      <c r="E383" s="1"/>
      <c r="F383" s="1"/>
      <c r="G383" s="1"/>
      <c r="H383" s="1"/>
      <c r="I383" s="1"/>
      <c r="J383" s="1"/>
      <c r="K383" s="1"/>
      <c r="L383" s="1"/>
      <c r="T383" s="94" t="s">
        <v>305</v>
      </c>
      <c r="U383" s="2"/>
      <c r="V383" s="2"/>
      <c r="W383" s="2"/>
      <c r="X383" s="2"/>
      <c r="Y383" s="2"/>
      <c r="Z383" s="455" t="s">
        <v>64</v>
      </c>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1"/>
      <c r="BY383" s="1"/>
      <c r="BZ383" s="1"/>
    </row>
    <row r="384" spans="1:78" ht="12.75">
      <c r="A384" s="1"/>
      <c r="B384" s="1"/>
      <c r="C384" s="1"/>
      <c r="D384" s="1"/>
      <c r="E384" s="1"/>
      <c r="F384" s="1"/>
      <c r="G384" s="1"/>
      <c r="H384" s="1"/>
      <c r="I384" s="1"/>
      <c r="J384" s="1"/>
      <c r="K384" s="1"/>
      <c r="L384" s="1"/>
      <c r="T384" s="94" t="s">
        <v>306</v>
      </c>
      <c r="U384" s="2"/>
      <c r="V384" s="2"/>
      <c r="W384" s="2"/>
      <c r="X384" s="2"/>
      <c r="Y384" s="2"/>
      <c r="Z384" s="455" t="s">
        <v>65</v>
      </c>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1"/>
      <c r="BY384" s="1"/>
      <c r="BZ384" s="1"/>
    </row>
    <row r="385" spans="1:78" ht="15" customHeight="1">
      <c r="A385" s="1"/>
      <c r="B385" s="1"/>
      <c r="C385" s="1"/>
      <c r="D385" s="1"/>
      <c r="E385" s="1"/>
      <c r="F385" s="1"/>
      <c r="G385" s="1"/>
      <c r="H385" s="1"/>
      <c r="I385" s="1"/>
      <c r="J385" s="1"/>
      <c r="K385" s="1"/>
      <c r="L385" s="1"/>
      <c r="T385" s="94" t="s">
        <v>307</v>
      </c>
      <c r="U385" s="2"/>
      <c r="V385" s="2"/>
      <c r="W385" s="2"/>
      <c r="X385" s="2"/>
      <c r="Y385" s="2"/>
      <c r="Z385" s="455" t="s">
        <v>392</v>
      </c>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1"/>
      <c r="BY385" s="1"/>
      <c r="BZ385" s="1"/>
    </row>
    <row r="386" spans="1:78" ht="15" customHeight="1">
      <c r="A386" s="1"/>
      <c r="B386" s="1"/>
      <c r="C386" s="1"/>
      <c r="D386" s="1"/>
      <c r="E386" s="1"/>
      <c r="F386" s="1"/>
      <c r="G386" s="1"/>
      <c r="H386" s="1"/>
      <c r="I386" s="1"/>
      <c r="J386" s="1"/>
      <c r="K386" s="1"/>
      <c r="L386" s="1"/>
      <c r="T386" s="94" t="s">
        <v>308</v>
      </c>
      <c r="U386" s="2"/>
      <c r="V386" s="2"/>
      <c r="W386" s="2"/>
      <c r="X386" s="2"/>
      <c r="Y386" s="2"/>
      <c r="Z386" s="455" t="s">
        <v>393</v>
      </c>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1"/>
      <c r="BY386" s="1"/>
      <c r="BZ386" s="1"/>
    </row>
    <row r="387" spans="1:78" ht="15" customHeight="1">
      <c r="A387" s="1"/>
      <c r="B387" s="1"/>
      <c r="C387" s="1"/>
      <c r="D387" s="1"/>
      <c r="E387" s="1"/>
      <c r="F387" s="1"/>
      <c r="G387" s="1"/>
      <c r="H387" s="1"/>
      <c r="I387" s="1"/>
      <c r="J387" s="1"/>
      <c r="K387" s="1"/>
      <c r="L387" s="1"/>
      <c r="T387" s="94" t="s">
        <v>309</v>
      </c>
      <c r="U387" s="2"/>
      <c r="V387" s="2"/>
      <c r="W387" s="2"/>
      <c r="X387" s="2"/>
      <c r="Y387" s="2"/>
      <c r="Z387" s="455" t="s">
        <v>66</v>
      </c>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1"/>
      <c r="BY387" s="1"/>
      <c r="BZ387" s="1"/>
    </row>
    <row r="388" spans="1:78" ht="15" customHeight="1">
      <c r="A388" s="1"/>
      <c r="B388" s="1"/>
      <c r="C388" s="1"/>
      <c r="D388" s="1"/>
      <c r="E388" s="1"/>
      <c r="F388" s="1"/>
      <c r="G388" s="1"/>
      <c r="H388" s="1"/>
      <c r="I388" s="1"/>
      <c r="J388" s="1"/>
      <c r="K388" s="1"/>
      <c r="L388" s="1"/>
      <c r="T388" s="94" t="s">
        <v>310</v>
      </c>
      <c r="U388" s="2"/>
      <c r="V388" s="2"/>
      <c r="W388" s="2"/>
      <c r="X388" s="2"/>
      <c r="Y388" s="2"/>
      <c r="Z388" s="455" t="s">
        <v>67</v>
      </c>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1"/>
      <c r="BY388" s="1"/>
      <c r="BZ388" s="1"/>
    </row>
    <row r="389" spans="1:78" ht="12.75">
      <c r="A389" s="1"/>
      <c r="B389" s="1"/>
      <c r="C389" s="1"/>
      <c r="D389" s="1"/>
      <c r="E389" s="1"/>
      <c r="F389" s="1"/>
      <c r="G389" s="1"/>
      <c r="H389" s="1"/>
      <c r="I389" s="1"/>
      <c r="J389" s="1"/>
      <c r="K389" s="1"/>
      <c r="L389" s="1"/>
      <c r="T389" s="94" t="s">
        <v>146</v>
      </c>
      <c r="U389" s="2"/>
      <c r="V389" s="2"/>
      <c r="W389" s="2"/>
      <c r="X389" s="2"/>
      <c r="Y389" s="2"/>
      <c r="Z389" s="455" t="s">
        <v>68</v>
      </c>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1"/>
      <c r="BY389" s="1"/>
      <c r="BZ389" s="1"/>
    </row>
    <row r="390" spans="1:78" ht="12.75">
      <c r="A390" s="1"/>
      <c r="B390" s="1"/>
      <c r="C390" s="1"/>
      <c r="D390" s="1"/>
      <c r="E390" s="1"/>
      <c r="F390" s="1"/>
      <c r="G390" s="1"/>
      <c r="H390" s="1"/>
      <c r="I390" s="1"/>
      <c r="J390" s="1"/>
      <c r="K390" s="1"/>
      <c r="L390" s="1"/>
      <c r="T390" s="94" t="s">
        <v>311</v>
      </c>
      <c r="U390" s="2"/>
      <c r="V390" s="2"/>
      <c r="W390" s="2"/>
      <c r="X390" s="2"/>
      <c r="Y390" s="2"/>
      <c r="Z390" s="455" t="s">
        <v>69</v>
      </c>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1"/>
      <c r="BY390" s="1"/>
      <c r="BZ390" s="1"/>
    </row>
    <row r="391" spans="1:78" ht="15" customHeight="1">
      <c r="A391" s="1"/>
      <c r="B391" s="1"/>
      <c r="C391" s="1"/>
      <c r="D391" s="1"/>
      <c r="E391" s="1"/>
      <c r="F391" s="1"/>
      <c r="G391" s="1"/>
      <c r="H391" s="1"/>
      <c r="I391" s="1"/>
      <c r="J391" s="1"/>
      <c r="K391" s="1"/>
      <c r="L391" s="1"/>
      <c r="T391" s="94" t="s">
        <v>312</v>
      </c>
      <c r="U391" s="2"/>
      <c r="V391" s="2"/>
      <c r="W391" s="2"/>
      <c r="X391" s="2"/>
      <c r="Y391" s="2"/>
      <c r="Z391" s="455" t="s">
        <v>70</v>
      </c>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1"/>
      <c r="BY391" s="1"/>
      <c r="BZ391" s="1"/>
    </row>
    <row r="392" spans="1:78" ht="15" customHeight="1">
      <c r="A392" s="1"/>
      <c r="B392" s="1"/>
      <c r="C392" s="1"/>
      <c r="D392" s="1"/>
      <c r="E392" s="1"/>
      <c r="F392" s="1"/>
      <c r="G392" s="1"/>
      <c r="H392" s="1"/>
      <c r="I392" s="1"/>
      <c r="J392" s="1"/>
      <c r="K392" s="1"/>
      <c r="L392" s="1"/>
      <c r="T392" s="94" t="s">
        <v>313</v>
      </c>
      <c r="U392" s="2"/>
      <c r="V392" s="2"/>
      <c r="W392" s="2"/>
      <c r="X392" s="2"/>
      <c r="Y392" s="2"/>
      <c r="Z392" s="455" t="s">
        <v>71</v>
      </c>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1"/>
      <c r="BY392" s="1"/>
      <c r="BZ392" s="1"/>
    </row>
    <row r="393" spans="1:78" ht="15" customHeight="1">
      <c r="A393" s="1"/>
      <c r="B393" s="1"/>
      <c r="C393" s="1"/>
      <c r="D393" s="1"/>
      <c r="E393" s="1"/>
      <c r="F393" s="1"/>
      <c r="G393" s="1"/>
      <c r="H393" s="1"/>
      <c r="I393" s="1"/>
      <c r="J393" s="1"/>
      <c r="K393" s="1"/>
      <c r="L393" s="1"/>
      <c r="T393" s="94" t="s">
        <v>314</v>
      </c>
      <c r="U393" s="2"/>
      <c r="V393" s="2"/>
      <c r="W393" s="2"/>
      <c r="X393" s="2"/>
      <c r="Y393" s="2"/>
      <c r="Z393" s="455" t="s">
        <v>72</v>
      </c>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1"/>
      <c r="BY393" s="1"/>
      <c r="BZ393" s="1"/>
    </row>
    <row r="394" spans="1:78" ht="15" customHeight="1">
      <c r="A394" s="1"/>
      <c r="B394" s="1"/>
      <c r="C394" s="1"/>
      <c r="D394" s="1"/>
      <c r="E394" s="1"/>
      <c r="F394" s="1"/>
      <c r="G394" s="1"/>
      <c r="H394" s="1"/>
      <c r="I394" s="1"/>
      <c r="J394" s="1"/>
      <c r="K394" s="1"/>
      <c r="L394" s="1"/>
      <c r="T394" s="94" t="s">
        <v>147</v>
      </c>
      <c r="U394" s="2"/>
      <c r="V394" s="2"/>
      <c r="W394" s="2"/>
      <c r="X394" s="2"/>
      <c r="Y394" s="2"/>
      <c r="Z394" s="455" t="s">
        <v>73</v>
      </c>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1"/>
      <c r="BY394" s="1"/>
      <c r="BZ394" s="1"/>
    </row>
    <row r="395" spans="1:78" ht="12.75">
      <c r="A395" s="1"/>
      <c r="B395" s="1"/>
      <c r="C395" s="1"/>
      <c r="D395" s="1"/>
      <c r="E395" s="1"/>
      <c r="F395" s="1"/>
      <c r="G395" s="1"/>
      <c r="H395" s="1"/>
      <c r="I395" s="1"/>
      <c r="J395" s="1"/>
      <c r="K395" s="1"/>
      <c r="L395" s="1"/>
      <c r="T395" s="94" t="s">
        <v>315</v>
      </c>
      <c r="U395" s="2"/>
      <c r="V395" s="2"/>
      <c r="W395" s="2"/>
      <c r="X395" s="2"/>
      <c r="Y395" s="2"/>
      <c r="Z395" s="455" t="s">
        <v>74</v>
      </c>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1"/>
      <c r="BY395" s="1"/>
      <c r="BZ395" s="1"/>
    </row>
    <row r="396" spans="1:78" ht="12.75">
      <c r="A396" s="1"/>
      <c r="B396" s="1"/>
      <c r="C396" s="1"/>
      <c r="D396" s="1"/>
      <c r="E396" s="1"/>
      <c r="F396" s="1"/>
      <c r="G396" s="1"/>
      <c r="H396" s="1"/>
      <c r="I396" s="1"/>
      <c r="J396" s="1"/>
      <c r="K396" s="1"/>
      <c r="L396" s="1"/>
      <c r="T396" s="94" t="s">
        <v>316</v>
      </c>
      <c r="U396" s="2"/>
      <c r="V396" s="2"/>
      <c r="W396" s="2"/>
      <c r="X396" s="2"/>
      <c r="Y396" s="2"/>
      <c r="Z396" s="455" t="s">
        <v>75</v>
      </c>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1"/>
      <c r="BY396" s="1"/>
      <c r="BZ396" s="1"/>
    </row>
    <row r="397" spans="1:78" ht="12.75">
      <c r="A397" s="1"/>
      <c r="B397" s="1"/>
      <c r="C397" s="1"/>
      <c r="D397" s="1"/>
      <c r="E397" s="1"/>
      <c r="F397" s="1"/>
      <c r="G397" s="1"/>
      <c r="H397" s="1"/>
      <c r="I397" s="1"/>
      <c r="J397" s="1"/>
      <c r="K397" s="1"/>
      <c r="L397" s="1"/>
      <c r="T397" s="94" t="s">
        <v>317</v>
      </c>
      <c r="U397" s="2"/>
      <c r="V397" s="2"/>
      <c r="W397" s="2"/>
      <c r="X397" s="2"/>
      <c r="Y397" s="2"/>
      <c r="Z397" s="455" t="s">
        <v>76</v>
      </c>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1"/>
      <c r="BY397" s="1"/>
      <c r="BZ397" s="1"/>
    </row>
    <row r="398" spans="1:78" ht="12.75">
      <c r="A398" s="1"/>
      <c r="B398" s="1"/>
      <c r="C398" s="1"/>
      <c r="D398" s="1"/>
      <c r="E398" s="1"/>
      <c r="F398" s="1"/>
      <c r="G398" s="1"/>
      <c r="H398" s="1"/>
      <c r="I398" s="1"/>
      <c r="J398" s="1"/>
      <c r="K398" s="1"/>
      <c r="L398" s="1"/>
      <c r="T398" s="94" t="s">
        <v>318</v>
      </c>
      <c r="U398" s="2"/>
      <c r="V398" s="2"/>
      <c r="W398" s="2"/>
      <c r="X398" s="2"/>
      <c r="Y398" s="2"/>
      <c r="Z398" s="455" t="s">
        <v>77</v>
      </c>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1"/>
      <c r="BY398" s="1"/>
      <c r="BZ398" s="1"/>
    </row>
    <row r="399" spans="1:78" ht="12.75">
      <c r="A399" s="1"/>
      <c r="B399" s="1"/>
      <c r="C399" s="1"/>
      <c r="D399" s="1"/>
      <c r="E399" s="1"/>
      <c r="F399" s="1"/>
      <c r="G399" s="1"/>
      <c r="H399" s="1"/>
      <c r="I399" s="1"/>
      <c r="J399" s="1"/>
      <c r="K399" s="1"/>
      <c r="L399" s="1"/>
      <c r="T399" s="94" t="s">
        <v>148</v>
      </c>
      <c r="U399" s="2"/>
      <c r="V399" s="2"/>
      <c r="W399" s="2"/>
      <c r="X399" s="2"/>
      <c r="Y399" s="2"/>
      <c r="Z399" s="455" t="s">
        <v>78</v>
      </c>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1"/>
      <c r="BY399" s="1"/>
      <c r="BZ399" s="1"/>
    </row>
    <row r="400" spans="1:78" ht="12.75">
      <c r="A400" s="1"/>
      <c r="B400" s="1"/>
      <c r="C400" s="1"/>
      <c r="D400" s="1"/>
      <c r="E400" s="1"/>
      <c r="F400" s="1"/>
      <c r="G400" s="1"/>
      <c r="H400" s="1"/>
      <c r="I400" s="1"/>
      <c r="J400" s="1"/>
      <c r="K400" s="1"/>
      <c r="L400" s="1"/>
      <c r="T400" s="94" t="s">
        <v>319</v>
      </c>
      <c r="U400" s="2"/>
      <c r="V400" s="2"/>
      <c r="W400" s="2"/>
      <c r="X400" s="2"/>
      <c r="Y400" s="2"/>
      <c r="Z400" s="455" t="s">
        <v>79</v>
      </c>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1"/>
      <c r="BY400" s="1"/>
      <c r="BZ400" s="1"/>
    </row>
    <row r="401" spans="1:78" ht="12.75">
      <c r="A401" s="1"/>
      <c r="B401" s="1"/>
      <c r="C401" s="1"/>
      <c r="D401" s="1"/>
      <c r="E401" s="1"/>
      <c r="F401" s="1"/>
      <c r="G401" s="1"/>
      <c r="H401" s="1"/>
      <c r="I401" s="1"/>
      <c r="J401" s="1"/>
      <c r="K401" s="1"/>
      <c r="L401" s="1"/>
      <c r="T401" s="94" t="s">
        <v>320</v>
      </c>
      <c r="U401" s="2"/>
      <c r="V401" s="2"/>
      <c r="W401" s="2"/>
      <c r="X401" s="2"/>
      <c r="Y401" s="2"/>
      <c r="Z401" s="455" t="s">
        <v>84</v>
      </c>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1"/>
      <c r="BY401" s="1"/>
      <c r="BZ401" s="1"/>
    </row>
    <row r="402" spans="1:78" ht="12.75">
      <c r="A402" s="1"/>
      <c r="B402" s="1"/>
      <c r="C402" s="1"/>
      <c r="D402" s="1"/>
      <c r="E402" s="1"/>
      <c r="F402" s="1"/>
      <c r="G402" s="1"/>
      <c r="H402" s="1"/>
      <c r="I402" s="1"/>
      <c r="J402" s="1"/>
      <c r="K402" s="1"/>
      <c r="L402" s="1"/>
      <c r="T402" s="94" t="s">
        <v>321</v>
      </c>
      <c r="U402" s="2"/>
      <c r="V402" s="2"/>
      <c r="W402" s="2"/>
      <c r="X402" s="2"/>
      <c r="Y402" s="2"/>
      <c r="Z402" s="455" t="s">
        <v>85</v>
      </c>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1"/>
      <c r="BY402" s="1"/>
      <c r="BZ402" s="1"/>
    </row>
    <row r="403" spans="1:78" ht="12.75">
      <c r="A403" s="1"/>
      <c r="B403" s="1"/>
      <c r="C403" s="1"/>
      <c r="D403" s="1"/>
      <c r="E403" s="1"/>
      <c r="F403" s="1"/>
      <c r="G403" s="1"/>
      <c r="H403" s="1"/>
      <c r="I403" s="1"/>
      <c r="J403" s="1"/>
      <c r="K403" s="1"/>
      <c r="L403" s="1"/>
      <c r="T403" s="94" t="s">
        <v>322</v>
      </c>
      <c r="U403" s="2"/>
      <c r="V403" s="2"/>
      <c r="W403" s="2"/>
      <c r="X403" s="2"/>
      <c r="Y403" s="2"/>
      <c r="Z403" s="455" t="s">
        <v>86</v>
      </c>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1"/>
      <c r="BY403" s="1"/>
      <c r="BZ403" s="1"/>
    </row>
    <row r="404" spans="1:78" ht="12.75">
      <c r="A404" s="1"/>
      <c r="B404" s="1"/>
      <c r="C404" s="1"/>
      <c r="D404" s="1"/>
      <c r="E404" s="1"/>
      <c r="F404" s="1"/>
      <c r="G404" s="1"/>
      <c r="H404" s="1"/>
      <c r="I404" s="1"/>
      <c r="J404" s="1"/>
      <c r="K404" s="1"/>
      <c r="L404" s="1"/>
      <c r="T404" s="94" t="s">
        <v>323</v>
      </c>
      <c r="U404" s="2"/>
      <c r="V404" s="2"/>
      <c r="W404" s="2"/>
      <c r="X404" s="2"/>
      <c r="Y404" s="2"/>
      <c r="Z404" s="455" t="s">
        <v>87</v>
      </c>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1"/>
      <c r="BY404" s="1"/>
      <c r="BZ404" s="1"/>
    </row>
    <row r="405" spans="1:78" ht="12.75">
      <c r="A405" s="1"/>
      <c r="B405" s="1"/>
      <c r="C405" s="1"/>
      <c r="D405" s="1"/>
      <c r="E405" s="1"/>
      <c r="F405" s="1"/>
      <c r="G405" s="1"/>
      <c r="H405" s="1"/>
      <c r="I405" s="1"/>
      <c r="J405" s="1"/>
      <c r="K405" s="1"/>
      <c r="L405" s="1"/>
      <c r="T405" s="94" t="s">
        <v>324</v>
      </c>
      <c r="U405" s="2"/>
      <c r="V405" s="2"/>
      <c r="W405" s="2"/>
      <c r="X405" s="2"/>
      <c r="Y405" s="2"/>
      <c r="Z405" s="455" t="s">
        <v>88</v>
      </c>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1"/>
      <c r="BY405" s="1"/>
      <c r="BZ405" s="1"/>
    </row>
    <row r="406" spans="1:78" ht="12.75">
      <c r="A406" s="1"/>
      <c r="B406" s="1"/>
      <c r="C406" s="1"/>
      <c r="D406" s="1"/>
      <c r="E406" s="1"/>
      <c r="F406" s="1"/>
      <c r="G406" s="1"/>
      <c r="H406" s="1"/>
      <c r="I406" s="1"/>
      <c r="J406" s="1"/>
      <c r="K406" s="1"/>
      <c r="L406" s="1"/>
      <c r="T406" s="1"/>
      <c r="U406" s="2"/>
      <c r="V406" s="2"/>
      <c r="W406" s="2"/>
      <c r="X406" s="2"/>
      <c r="Y406" s="2"/>
      <c r="Z406" s="455" t="s">
        <v>89</v>
      </c>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1"/>
      <c r="BY406" s="1"/>
      <c r="BZ406" s="1"/>
    </row>
    <row r="407" spans="1:78" ht="12.75">
      <c r="A407" s="1"/>
      <c r="B407" s="1"/>
      <c r="C407" s="1"/>
      <c r="D407" s="1"/>
      <c r="E407" s="1"/>
      <c r="F407" s="1"/>
      <c r="G407" s="1"/>
      <c r="H407" s="1"/>
      <c r="I407" s="1"/>
      <c r="J407" s="1"/>
      <c r="K407" s="1"/>
      <c r="L407" s="1"/>
      <c r="T407" s="1"/>
      <c r="U407" s="2"/>
      <c r="V407" s="2"/>
      <c r="W407" s="2"/>
      <c r="X407" s="2"/>
      <c r="Y407" s="2"/>
      <c r="Z407" s="455" t="s">
        <v>90</v>
      </c>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1"/>
      <c r="BY407" s="1"/>
      <c r="BZ407" s="1"/>
    </row>
    <row r="408" spans="1:78" ht="12.75">
      <c r="A408" s="1"/>
      <c r="B408" s="1"/>
      <c r="C408" s="1"/>
      <c r="D408" s="1"/>
      <c r="E408" s="1"/>
      <c r="F408" s="1"/>
      <c r="G408" s="1"/>
      <c r="H408" s="1"/>
      <c r="I408" s="1"/>
      <c r="J408" s="1"/>
      <c r="K408" s="1"/>
      <c r="L408" s="1"/>
      <c r="T408" s="1"/>
      <c r="U408" s="2"/>
      <c r="V408" s="2"/>
      <c r="W408" s="2"/>
      <c r="X408" s="2"/>
      <c r="Y408" s="2"/>
      <c r="Z408" s="455" t="s">
        <v>91</v>
      </c>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1"/>
      <c r="BY408" s="1"/>
      <c r="BZ408" s="1"/>
    </row>
    <row r="409" spans="1:78" ht="12.75">
      <c r="A409" s="1"/>
      <c r="B409" s="1"/>
      <c r="C409" s="1"/>
      <c r="D409" s="1"/>
      <c r="E409" s="1"/>
      <c r="F409" s="1"/>
      <c r="G409" s="1"/>
      <c r="H409" s="1"/>
      <c r="I409" s="1"/>
      <c r="J409" s="1"/>
      <c r="K409" s="1"/>
      <c r="L409" s="1"/>
      <c r="T409" s="1"/>
      <c r="U409" s="2"/>
      <c r="V409" s="2"/>
      <c r="W409" s="2"/>
      <c r="X409" s="2"/>
      <c r="Y409" s="2"/>
      <c r="Z409" s="455" t="s">
        <v>92</v>
      </c>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1"/>
      <c r="BY409" s="1"/>
      <c r="BZ409" s="1"/>
    </row>
    <row r="410" spans="1:78" ht="12.75">
      <c r="A410" s="1"/>
      <c r="B410" s="1"/>
      <c r="C410" s="1"/>
      <c r="D410" s="1"/>
      <c r="E410" s="1"/>
      <c r="F410" s="1"/>
      <c r="G410" s="1"/>
      <c r="H410" s="1"/>
      <c r="I410" s="1"/>
      <c r="J410" s="1"/>
      <c r="K410" s="1"/>
      <c r="L410" s="1"/>
      <c r="T410" s="1"/>
      <c r="U410" s="2"/>
      <c r="V410" s="2"/>
      <c r="W410" s="2"/>
      <c r="X410" s="2"/>
      <c r="Y410" s="2"/>
      <c r="Z410" s="455" t="s">
        <v>93</v>
      </c>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1"/>
      <c r="BY410" s="1"/>
      <c r="BZ410" s="1"/>
    </row>
    <row r="411" spans="1:78" ht="12.75">
      <c r="A411" s="1"/>
      <c r="B411" s="1"/>
      <c r="C411" s="1"/>
      <c r="D411" s="1"/>
      <c r="E411" s="1"/>
      <c r="F411" s="1"/>
      <c r="G411" s="1"/>
      <c r="H411" s="1"/>
      <c r="I411" s="1"/>
      <c r="J411" s="1"/>
      <c r="K411" s="1"/>
      <c r="L411" s="1"/>
      <c r="T411" s="1"/>
      <c r="U411" s="2"/>
      <c r="V411" s="2"/>
      <c r="W411" s="2"/>
      <c r="X411" s="2"/>
      <c r="Y411" s="2"/>
      <c r="Z411" s="455" t="s">
        <v>94</v>
      </c>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1"/>
      <c r="BY411" s="1"/>
      <c r="BZ411" s="1"/>
    </row>
    <row r="412" spans="1:78" ht="12.75">
      <c r="A412" s="1"/>
      <c r="B412" s="1"/>
      <c r="C412" s="1"/>
      <c r="D412" s="1"/>
      <c r="E412" s="1"/>
      <c r="F412" s="1"/>
      <c r="G412" s="1"/>
      <c r="H412" s="1"/>
      <c r="I412" s="1"/>
      <c r="J412" s="1"/>
      <c r="K412" s="1"/>
      <c r="L412" s="1"/>
      <c r="T412" s="1"/>
      <c r="U412" s="2"/>
      <c r="V412" s="2"/>
      <c r="W412" s="2"/>
      <c r="X412" s="2"/>
      <c r="Y412" s="2"/>
      <c r="Z412" s="455" t="s">
        <v>95</v>
      </c>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1"/>
      <c r="BY412" s="1"/>
      <c r="BZ412" s="1"/>
    </row>
    <row r="413" spans="1:78" ht="12.75">
      <c r="A413" s="1"/>
      <c r="B413" s="1"/>
      <c r="C413" s="1"/>
      <c r="D413" s="1"/>
      <c r="E413" s="1"/>
      <c r="F413" s="1"/>
      <c r="G413" s="1"/>
      <c r="H413" s="1"/>
      <c r="I413" s="1"/>
      <c r="J413" s="1"/>
      <c r="K413" s="1"/>
      <c r="L413" s="1"/>
      <c r="T413" s="1"/>
      <c r="U413" s="2"/>
      <c r="V413" s="2"/>
      <c r="W413" s="2"/>
      <c r="X413" s="2"/>
      <c r="Y413" s="2"/>
      <c r="Z413" s="455" t="s">
        <v>96</v>
      </c>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1"/>
      <c r="BY413" s="1"/>
      <c r="BZ413" s="1"/>
    </row>
    <row r="414" spans="1:78" ht="12.75">
      <c r="A414" s="1"/>
      <c r="B414" s="1"/>
      <c r="C414" s="1"/>
      <c r="D414" s="1"/>
      <c r="E414" s="1"/>
      <c r="F414" s="1"/>
      <c r="G414" s="1"/>
      <c r="H414" s="1"/>
      <c r="I414" s="1"/>
      <c r="J414" s="1"/>
      <c r="K414" s="1"/>
      <c r="L414" s="1"/>
      <c r="T414" s="1"/>
      <c r="U414" s="2"/>
      <c r="V414" s="2"/>
      <c r="W414" s="2"/>
      <c r="X414" s="2"/>
      <c r="Y414" s="2"/>
      <c r="Z414" s="455" t="s">
        <v>97</v>
      </c>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1"/>
      <c r="BY414" s="1"/>
      <c r="BZ414" s="1"/>
    </row>
    <row r="415" spans="1:78" ht="12.75">
      <c r="A415" s="1"/>
      <c r="B415" s="1"/>
      <c r="C415" s="1"/>
      <c r="D415" s="1"/>
      <c r="E415" s="1"/>
      <c r="F415" s="1"/>
      <c r="G415" s="1"/>
      <c r="H415" s="1"/>
      <c r="I415" s="1"/>
      <c r="J415" s="1"/>
      <c r="K415" s="1"/>
      <c r="L415" s="1"/>
      <c r="T415" s="1"/>
      <c r="U415" s="2"/>
      <c r="V415" s="2"/>
      <c r="W415" s="2"/>
      <c r="X415" s="2"/>
      <c r="Y415" s="2"/>
      <c r="Z415" s="455" t="s">
        <v>98</v>
      </c>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1"/>
      <c r="BY415" s="1"/>
      <c r="BZ415" s="1"/>
    </row>
    <row r="416" spans="1:78" ht="12.75">
      <c r="A416" s="1"/>
      <c r="B416" s="1"/>
      <c r="C416" s="1"/>
      <c r="D416" s="1"/>
      <c r="E416" s="1"/>
      <c r="F416" s="1"/>
      <c r="G416" s="1"/>
      <c r="H416" s="1"/>
      <c r="I416" s="1"/>
      <c r="J416" s="1"/>
      <c r="K416" s="1"/>
      <c r="L416" s="1"/>
      <c r="T416" s="1"/>
      <c r="U416" s="2"/>
      <c r="V416" s="2"/>
      <c r="W416" s="2"/>
      <c r="X416" s="2"/>
      <c r="Y416" s="2"/>
      <c r="Z416" s="455" t="s">
        <v>99</v>
      </c>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1"/>
      <c r="BY416" s="1"/>
      <c r="BZ416" s="1"/>
    </row>
    <row r="417" spans="1:78" ht="12.75">
      <c r="A417" s="1"/>
      <c r="B417" s="1"/>
      <c r="C417" s="1"/>
      <c r="D417" s="1"/>
      <c r="E417" s="1"/>
      <c r="F417" s="1"/>
      <c r="G417" s="1"/>
      <c r="H417" s="1"/>
      <c r="I417" s="1"/>
      <c r="J417" s="1"/>
      <c r="K417" s="1"/>
      <c r="L417" s="1"/>
      <c r="T417" s="1"/>
      <c r="U417" s="2"/>
      <c r="V417" s="2"/>
      <c r="W417" s="2"/>
      <c r="X417" s="2"/>
      <c r="Y417" s="2"/>
      <c r="Z417" s="455" t="s">
        <v>100</v>
      </c>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1"/>
      <c r="BY417" s="1"/>
      <c r="BZ417" s="1"/>
    </row>
    <row r="418" spans="1:78" ht="12.75">
      <c r="A418" s="1"/>
      <c r="B418" s="1"/>
      <c r="C418" s="1"/>
      <c r="D418" s="1"/>
      <c r="E418" s="1"/>
      <c r="F418" s="1"/>
      <c r="G418" s="1"/>
      <c r="H418" s="1"/>
      <c r="I418" s="1"/>
      <c r="J418" s="1"/>
      <c r="K418" s="1"/>
      <c r="L418" s="1"/>
      <c r="T418" s="1"/>
      <c r="U418" s="2"/>
      <c r="V418" s="2"/>
      <c r="W418" s="2"/>
      <c r="X418" s="2"/>
      <c r="Y418" s="2"/>
      <c r="Z418" s="455" t="s">
        <v>101</v>
      </c>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1"/>
      <c r="BY418" s="1"/>
      <c r="BZ418" s="1"/>
    </row>
    <row r="419" spans="1:78" ht="12.75">
      <c r="A419" s="1"/>
      <c r="B419" s="1"/>
      <c r="C419" s="1"/>
      <c r="D419" s="1"/>
      <c r="E419" s="1"/>
      <c r="F419" s="1"/>
      <c r="G419" s="1"/>
      <c r="H419" s="1"/>
      <c r="I419" s="1"/>
      <c r="J419" s="1"/>
      <c r="K419" s="1"/>
      <c r="L419" s="1"/>
      <c r="T419" s="1"/>
      <c r="U419" s="2"/>
      <c r="V419" s="2"/>
      <c r="W419" s="2"/>
      <c r="X419" s="2"/>
      <c r="Y419" s="2"/>
      <c r="Z419" s="455" t="s">
        <v>102</v>
      </c>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1"/>
      <c r="BY419" s="1"/>
      <c r="BZ419" s="1"/>
    </row>
    <row r="420" spans="1:78" ht="12.75">
      <c r="A420" s="1"/>
      <c r="B420" s="1"/>
      <c r="C420" s="1"/>
      <c r="D420" s="1"/>
      <c r="E420" s="1"/>
      <c r="F420" s="1"/>
      <c r="G420" s="1"/>
      <c r="H420" s="1"/>
      <c r="I420" s="1"/>
      <c r="J420" s="1"/>
      <c r="K420" s="1"/>
      <c r="L420" s="1"/>
      <c r="T420" s="1"/>
      <c r="U420" s="2"/>
      <c r="V420" s="2"/>
      <c r="W420" s="2"/>
      <c r="X420" s="2"/>
      <c r="Y420" s="2"/>
      <c r="Z420" s="455" t="s">
        <v>103</v>
      </c>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1"/>
      <c r="BY420" s="1"/>
      <c r="BZ420" s="1"/>
    </row>
    <row r="421" spans="1:78" ht="12.75">
      <c r="A421" s="1"/>
      <c r="B421" s="1"/>
      <c r="C421" s="1"/>
      <c r="D421" s="1"/>
      <c r="E421" s="1"/>
      <c r="F421" s="1"/>
      <c r="G421" s="1"/>
      <c r="H421" s="1"/>
      <c r="I421" s="1"/>
      <c r="J421" s="1"/>
      <c r="K421" s="1"/>
      <c r="L421" s="1"/>
      <c r="T421" s="1"/>
      <c r="U421" s="2"/>
      <c r="V421" s="2"/>
      <c r="W421" s="2"/>
      <c r="X421" s="2"/>
      <c r="Y421" s="2"/>
      <c r="Z421" s="455" t="s">
        <v>104</v>
      </c>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1"/>
      <c r="BY421" s="1"/>
      <c r="BZ421" s="1"/>
    </row>
    <row r="422" spans="1:78" ht="12.75">
      <c r="A422" s="1"/>
      <c r="B422" s="1"/>
      <c r="C422" s="1"/>
      <c r="D422" s="1"/>
      <c r="E422" s="1"/>
      <c r="F422" s="1"/>
      <c r="G422" s="1"/>
      <c r="H422" s="1"/>
      <c r="I422" s="1"/>
      <c r="J422" s="1"/>
      <c r="K422" s="1"/>
      <c r="L422" s="1"/>
      <c r="T422" s="1"/>
      <c r="U422" s="2"/>
      <c r="V422" s="2"/>
      <c r="W422" s="2"/>
      <c r="X422" s="2"/>
      <c r="Y422" s="2"/>
      <c r="Z422" s="455" t="s">
        <v>105</v>
      </c>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1"/>
      <c r="BY422" s="1"/>
      <c r="BZ422" s="1"/>
    </row>
    <row r="423" spans="1:78" ht="12.75">
      <c r="A423" s="1"/>
      <c r="B423" s="1"/>
      <c r="C423" s="1"/>
      <c r="D423" s="1"/>
      <c r="E423" s="1"/>
      <c r="F423" s="1"/>
      <c r="G423" s="1"/>
      <c r="H423" s="1"/>
      <c r="I423" s="1"/>
      <c r="J423" s="1"/>
      <c r="K423" s="1"/>
      <c r="L423" s="1"/>
      <c r="T423" s="1"/>
      <c r="U423" s="2"/>
      <c r="V423" s="2"/>
      <c r="W423" s="2"/>
      <c r="X423" s="2"/>
      <c r="Y423" s="2"/>
      <c r="Z423" s="455" t="s">
        <v>106</v>
      </c>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1"/>
      <c r="BY423" s="1"/>
      <c r="BZ423" s="1"/>
    </row>
    <row r="424" spans="1:78" ht="12.75">
      <c r="A424" s="1"/>
      <c r="B424" s="1"/>
      <c r="C424" s="1"/>
      <c r="D424" s="1"/>
      <c r="E424" s="1"/>
      <c r="F424" s="1"/>
      <c r="G424" s="1"/>
      <c r="H424" s="1"/>
      <c r="I424" s="1"/>
      <c r="J424" s="1"/>
      <c r="K424" s="1"/>
      <c r="L424" s="1"/>
      <c r="T424" s="1"/>
      <c r="U424" s="2"/>
      <c r="V424" s="2"/>
      <c r="W424" s="2"/>
      <c r="X424" s="2"/>
      <c r="Y424" s="2"/>
      <c r="Z424" s="455" t="s">
        <v>107</v>
      </c>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1"/>
      <c r="BY424" s="1"/>
      <c r="BZ424" s="1"/>
    </row>
    <row r="425" spans="1:78" ht="12.75">
      <c r="A425" s="1"/>
      <c r="B425" s="1"/>
      <c r="C425" s="1"/>
      <c r="D425" s="1"/>
      <c r="E425" s="1"/>
      <c r="F425" s="1"/>
      <c r="G425" s="1"/>
      <c r="H425" s="1"/>
      <c r="I425" s="1"/>
      <c r="J425" s="1"/>
      <c r="K425" s="1"/>
      <c r="L425" s="1"/>
      <c r="T425" s="1"/>
      <c r="U425" s="2"/>
      <c r="V425" s="2"/>
      <c r="W425" s="2"/>
      <c r="X425" s="2"/>
      <c r="Y425" s="2"/>
      <c r="Z425" s="455" t="s">
        <v>108</v>
      </c>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1"/>
      <c r="BY425" s="1"/>
      <c r="BZ425" s="1"/>
    </row>
    <row r="426" spans="1:78" ht="12.75">
      <c r="A426" s="1"/>
      <c r="B426" s="1"/>
      <c r="C426" s="1"/>
      <c r="D426" s="1"/>
      <c r="E426" s="1"/>
      <c r="F426" s="1"/>
      <c r="G426" s="1"/>
      <c r="H426" s="1"/>
      <c r="I426" s="1"/>
      <c r="J426" s="1"/>
      <c r="K426" s="1"/>
      <c r="L426" s="1"/>
      <c r="T426" s="1"/>
      <c r="U426" s="2"/>
      <c r="V426" s="2"/>
      <c r="W426" s="2"/>
      <c r="X426" s="2"/>
      <c r="Y426" s="2"/>
      <c r="Z426" s="455" t="s">
        <v>109</v>
      </c>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1"/>
      <c r="BY426" s="1"/>
      <c r="BZ426" s="1"/>
    </row>
    <row r="427" spans="1:78" ht="12.75">
      <c r="A427" s="1"/>
      <c r="B427" s="1"/>
      <c r="C427" s="1"/>
      <c r="D427" s="1"/>
      <c r="E427" s="1"/>
      <c r="F427" s="1"/>
      <c r="G427" s="1"/>
      <c r="H427" s="1"/>
      <c r="I427" s="1"/>
      <c r="J427" s="1"/>
      <c r="K427" s="1"/>
      <c r="L427" s="1"/>
      <c r="T427" s="1"/>
      <c r="U427" s="2"/>
      <c r="V427" s="2"/>
      <c r="W427" s="2"/>
      <c r="X427" s="2"/>
      <c r="Y427" s="2"/>
      <c r="Z427" s="455" t="s">
        <v>117</v>
      </c>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1"/>
      <c r="BY427" s="1"/>
      <c r="BZ427" s="1"/>
    </row>
    <row r="428" spans="1:78" ht="12.75">
      <c r="A428" s="1"/>
      <c r="B428" s="1"/>
      <c r="C428" s="1"/>
      <c r="D428" s="1"/>
      <c r="E428" s="1"/>
      <c r="F428" s="1"/>
      <c r="G428" s="1"/>
      <c r="H428" s="1"/>
      <c r="I428" s="1"/>
      <c r="J428" s="1"/>
      <c r="K428" s="1"/>
      <c r="L428" s="1"/>
      <c r="T428" s="1"/>
      <c r="U428" s="2"/>
      <c r="V428" s="2"/>
      <c r="W428" s="2"/>
      <c r="X428" s="2"/>
      <c r="Y428" s="2"/>
      <c r="Z428" s="455" t="s">
        <v>118</v>
      </c>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1"/>
      <c r="BY428" s="1"/>
      <c r="BZ428" s="1"/>
    </row>
    <row r="429" spans="1:78" ht="12.75">
      <c r="A429" s="1"/>
      <c r="B429" s="1"/>
      <c r="C429" s="1"/>
      <c r="D429" s="1"/>
      <c r="E429" s="1"/>
      <c r="F429" s="1"/>
      <c r="G429" s="1"/>
      <c r="H429" s="1"/>
      <c r="I429" s="1"/>
      <c r="J429" s="1"/>
      <c r="K429" s="1"/>
      <c r="L429" s="1"/>
      <c r="T429" s="1"/>
      <c r="U429" s="2"/>
      <c r="V429" s="2"/>
      <c r="W429" s="2"/>
      <c r="X429" s="2"/>
      <c r="Y429" s="2"/>
      <c r="Z429" s="455" t="s">
        <v>119</v>
      </c>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1"/>
      <c r="BY429" s="1"/>
      <c r="BZ429" s="1"/>
    </row>
    <row r="430" spans="1:78" ht="12.75">
      <c r="A430" s="1"/>
      <c r="B430" s="1"/>
      <c r="C430" s="1"/>
      <c r="D430" s="1"/>
      <c r="E430" s="1"/>
      <c r="F430" s="1"/>
      <c r="G430" s="1"/>
      <c r="H430" s="1"/>
      <c r="I430" s="1"/>
      <c r="J430" s="1"/>
      <c r="K430" s="1"/>
      <c r="L430" s="1"/>
      <c r="T430" s="1"/>
      <c r="U430" s="2"/>
      <c r="V430" s="2"/>
      <c r="W430" s="2"/>
      <c r="X430" s="2"/>
      <c r="Y430" s="2"/>
      <c r="Z430" s="455" t="s">
        <v>120</v>
      </c>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1"/>
      <c r="BY430" s="1"/>
      <c r="BZ430" s="1"/>
    </row>
    <row r="431" spans="1:78" ht="12.75">
      <c r="A431" s="1"/>
      <c r="B431" s="1"/>
      <c r="C431" s="1"/>
      <c r="D431" s="1"/>
      <c r="E431" s="1"/>
      <c r="F431" s="1"/>
      <c r="G431" s="1"/>
      <c r="H431" s="1"/>
      <c r="I431" s="1"/>
      <c r="J431" s="1"/>
      <c r="K431" s="1"/>
      <c r="L431" s="1"/>
      <c r="T431" s="1"/>
      <c r="U431" s="2"/>
      <c r="V431" s="2"/>
      <c r="W431" s="2"/>
      <c r="X431" s="2"/>
      <c r="Y431" s="2"/>
      <c r="Z431" s="455" t="s">
        <v>121</v>
      </c>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1"/>
      <c r="BY431" s="1"/>
      <c r="BZ431" s="1"/>
    </row>
    <row r="432" spans="1:78" ht="12.75">
      <c r="A432" s="1"/>
      <c r="B432" s="1"/>
      <c r="C432" s="1"/>
      <c r="D432" s="1"/>
      <c r="E432" s="1"/>
      <c r="F432" s="1"/>
      <c r="G432" s="1"/>
      <c r="H432" s="1"/>
      <c r="I432" s="1"/>
      <c r="J432" s="1"/>
      <c r="K432" s="1"/>
      <c r="L432" s="1"/>
      <c r="T432" s="1"/>
      <c r="U432" s="2"/>
      <c r="V432" s="2"/>
      <c r="W432" s="2"/>
      <c r="X432" s="2"/>
      <c r="Y432" s="2"/>
      <c r="Z432" s="455" t="s">
        <v>122</v>
      </c>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1"/>
      <c r="BY432" s="1"/>
      <c r="BZ432" s="1"/>
    </row>
    <row r="433" spans="1:78" ht="12.75">
      <c r="A433" s="1"/>
      <c r="B433" s="1"/>
      <c r="C433" s="1"/>
      <c r="D433" s="1"/>
      <c r="E433" s="1"/>
      <c r="F433" s="1"/>
      <c r="G433" s="1"/>
      <c r="H433" s="1"/>
      <c r="I433" s="1"/>
      <c r="J433" s="1"/>
      <c r="K433" s="1"/>
      <c r="L433" s="1"/>
      <c r="T433" s="1"/>
      <c r="U433" s="2"/>
      <c r="V433" s="2"/>
      <c r="W433" s="2"/>
      <c r="X433" s="2"/>
      <c r="Y433" s="2"/>
      <c r="Z433" s="455" t="s">
        <v>123</v>
      </c>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1"/>
      <c r="BY433" s="1"/>
      <c r="BZ433" s="1"/>
    </row>
    <row r="434" spans="1:78" ht="12.75">
      <c r="A434" s="1"/>
      <c r="B434" s="1"/>
      <c r="C434" s="1"/>
      <c r="D434" s="1"/>
      <c r="E434" s="1"/>
      <c r="F434" s="1"/>
      <c r="G434" s="1"/>
      <c r="H434" s="1"/>
      <c r="I434" s="1"/>
      <c r="J434" s="1"/>
      <c r="K434" s="1"/>
      <c r="L434" s="1"/>
      <c r="T434" s="1"/>
      <c r="U434" s="2"/>
      <c r="V434" s="2"/>
      <c r="W434" s="2"/>
      <c r="X434" s="2"/>
      <c r="Y434" s="2"/>
      <c r="Z434" s="455" t="s">
        <v>124</v>
      </c>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1"/>
      <c r="BY434" s="1"/>
      <c r="BZ434" s="1"/>
    </row>
    <row r="435" spans="1:78" ht="12.75">
      <c r="A435" s="1"/>
      <c r="B435" s="1"/>
      <c r="C435" s="1"/>
      <c r="D435" s="1"/>
      <c r="E435" s="1"/>
      <c r="F435" s="1"/>
      <c r="G435" s="1"/>
      <c r="H435" s="1"/>
      <c r="I435" s="1"/>
      <c r="J435" s="1"/>
      <c r="K435" s="1"/>
      <c r="L435" s="1"/>
      <c r="T435" s="1"/>
      <c r="U435" s="2"/>
      <c r="V435" s="2"/>
      <c r="W435" s="2"/>
      <c r="X435" s="2"/>
      <c r="Y435" s="2"/>
      <c r="Z435" s="455" t="s">
        <v>125</v>
      </c>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1"/>
      <c r="BY435" s="1"/>
      <c r="BZ435" s="1"/>
    </row>
    <row r="436" spans="1:78" ht="12.75">
      <c r="A436" s="1"/>
      <c r="B436" s="1"/>
      <c r="C436" s="1"/>
      <c r="D436" s="1"/>
      <c r="E436" s="1"/>
      <c r="F436" s="1"/>
      <c r="G436" s="1"/>
      <c r="H436" s="1"/>
      <c r="I436" s="1"/>
      <c r="J436" s="1"/>
      <c r="K436" s="1"/>
      <c r="L436" s="1"/>
      <c r="T436" s="1"/>
      <c r="U436" s="2"/>
      <c r="V436" s="2"/>
      <c r="W436" s="2"/>
      <c r="X436" s="2"/>
      <c r="Y436" s="2"/>
      <c r="Z436" s="455" t="s">
        <v>126</v>
      </c>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1"/>
      <c r="BY436" s="1"/>
      <c r="BZ436" s="1"/>
    </row>
    <row r="437" spans="1:78" ht="12.75">
      <c r="A437" s="1"/>
      <c r="B437" s="1"/>
      <c r="C437" s="1"/>
      <c r="D437" s="1"/>
      <c r="E437" s="1"/>
      <c r="F437" s="1"/>
      <c r="G437" s="1"/>
      <c r="H437" s="1"/>
      <c r="I437" s="1"/>
      <c r="J437" s="1"/>
      <c r="K437" s="1"/>
      <c r="L437" s="1"/>
      <c r="T437" s="1"/>
      <c r="U437" s="2"/>
      <c r="V437" s="2"/>
      <c r="W437" s="2"/>
      <c r="X437" s="2"/>
      <c r="Y437" s="2"/>
      <c r="Z437" s="455" t="s">
        <v>127</v>
      </c>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1"/>
      <c r="BY437" s="1"/>
      <c r="BZ437" s="1"/>
    </row>
    <row r="438" spans="1:75" ht="12.75">
      <c r="A438" s="1"/>
      <c r="B438" s="1"/>
      <c r="C438" s="1"/>
      <c r="D438" s="1"/>
      <c r="E438" s="1"/>
      <c r="F438" s="1"/>
      <c r="G438" s="1"/>
      <c r="H438" s="1"/>
      <c r="I438" s="1"/>
      <c r="J438" s="1"/>
      <c r="K438" s="1"/>
      <c r="L438" s="1"/>
      <c r="T438" s="1"/>
      <c r="U438" s="2"/>
      <c r="V438" s="2"/>
      <c r="W438" s="2"/>
      <c r="X438" s="2"/>
      <c r="Y438" s="2"/>
      <c r="Z438" s="455" t="s">
        <v>128</v>
      </c>
      <c r="AA438" s="2"/>
      <c r="AB438" s="2"/>
      <c r="AC438" s="2"/>
      <c r="AD438" s="2"/>
      <c r="AE438" s="2"/>
      <c r="AF438" s="2"/>
      <c r="AG438" s="2"/>
      <c r="AH438" s="2"/>
      <c r="AI438" s="2"/>
      <c r="AJ438" s="2"/>
      <c r="AK438" s="2"/>
      <c r="AL438" s="2"/>
      <c r="AM438" s="2"/>
      <c r="AN438" s="2"/>
      <c r="AO438" s="2"/>
      <c r="AP438" s="2"/>
      <c r="AQ438" s="2"/>
      <c r="AR438" s="2"/>
      <c r="AS438" s="457"/>
      <c r="AT438" s="457"/>
      <c r="AU438" s="457"/>
      <c r="AV438" s="457"/>
      <c r="AW438" s="457"/>
      <c r="AX438" s="457"/>
      <c r="AY438" s="457"/>
      <c r="AZ438" s="457"/>
      <c r="BA438" s="457"/>
      <c r="BB438" s="457"/>
      <c r="BC438" s="457"/>
      <c r="BD438" s="457"/>
      <c r="BE438" s="457"/>
      <c r="BF438" s="457"/>
      <c r="BG438" s="457"/>
      <c r="BH438" s="457"/>
      <c r="BI438" s="457"/>
      <c r="BJ438" s="457"/>
      <c r="BK438" s="457"/>
      <c r="BL438" s="457"/>
      <c r="BM438" s="457"/>
      <c r="BN438" s="457"/>
      <c r="BO438" s="457"/>
      <c r="BP438" s="457"/>
      <c r="BQ438" s="457"/>
      <c r="BR438" s="457"/>
      <c r="BS438" s="457"/>
      <c r="BT438" s="457"/>
      <c r="BU438" s="457"/>
      <c r="BV438" s="457"/>
      <c r="BW438" s="457"/>
    </row>
    <row r="439" spans="1:75" ht="12.75">
      <c r="A439" s="1"/>
      <c r="B439" s="1"/>
      <c r="C439" s="1"/>
      <c r="D439" s="1"/>
      <c r="E439" s="1"/>
      <c r="F439" s="1"/>
      <c r="G439" s="1"/>
      <c r="H439" s="1"/>
      <c r="I439" s="1"/>
      <c r="J439" s="1"/>
      <c r="K439" s="1"/>
      <c r="L439" s="1"/>
      <c r="T439" s="1"/>
      <c r="U439" s="2"/>
      <c r="V439" s="2"/>
      <c r="W439" s="2"/>
      <c r="X439" s="2"/>
      <c r="Y439" s="2"/>
      <c r="Z439" s="455" t="s">
        <v>129</v>
      </c>
      <c r="AA439" s="2"/>
      <c r="AB439" s="2"/>
      <c r="AC439" s="2"/>
      <c r="AD439" s="2"/>
      <c r="AE439" s="2"/>
      <c r="AF439" s="2"/>
      <c r="AG439" s="2"/>
      <c r="AH439" s="2"/>
      <c r="AI439" s="2"/>
      <c r="AJ439" s="2"/>
      <c r="AK439" s="2"/>
      <c r="AL439" s="2"/>
      <c r="AM439" s="2"/>
      <c r="AN439" s="2"/>
      <c r="AO439" s="2"/>
      <c r="AP439" s="2"/>
      <c r="AQ439" s="2"/>
      <c r="AR439" s="2"/>
      <c r="AS439" s="457"/>
      <c r="AT439" s="457"/>
      <c r="AU439" s="457"/>
      <c r="AV439" s="457"/>
      <c r="AW439" s="457"/>
      <c r="AX439" s="457"/>
      <c r="AY439" s="457"/>
      <c r="AZ439" s="457"/>
      <c r="BA439" s="457"/>
      <c r="BB439" s="457"/>
      <c r="BC439" s="457"/>
      <c r="BD439" s="457"/>
      <c r="BE439" s="457"/>
      <c r="BF439" s="457"/>
      <c r="BG439" s="457"/>
      <c r="BH439" s="457"/>
      <c r="BI439" s="457"/>
      <c r="BJ439" s="457"/>
      <c r="BK439" s="457"/>
      <c r="BL439" s="457"/>
      <c r="BM439" s="457"/>
      <c r="BN439" s="457"/>
      <c r="BO439" s="457"/>
      <c r="BP439" s="457"/>
      <c r="BQ439" s="457"/>
      <c r="BR439" s="457"/>
      <c r="BS439" s="457"/>
      <c r="BT439" s="457"/>
      <c r="BU439" s="457"/>
      <c r="BV439" s="457"/>
      <c r="BW439" s="457"/>
    </row>
    <row r="440" spans="1:75" ht="12.75">
      <c r="A440" s="1"/>
      <c r="B440" s="1"/>
      <c r="C440" s="1"/>
      <c r="D440" s="1"/>
      <c r="E440" s="1"/>
      <c r="F440" s="1"/>
      <c r="G440" s="1"/>
      <c r="H440" s="1"/>
      <c r="I440" s="1"/>
      <c r="J440" s="1"/>
      <c r="K440" s="1"/>
      <c r="L440" s="1"/>
      <c r="T440" s="1"/>
      <c r="U440" s="2"/>
      <c r="V440" s="2"/>
      <c r="W440" s="2"/>
      <c r="X440" s="2"/>
      <c r="Y440" s="2"/>
      <c r="Z440" s="455" t="s">
        <v>130</v>
      </c>
      <c r="AA440" s="2"/>
      <c r="AB440" s="2"/>
      <c r="AC440" s="2"/>
      <c r="AD440" s="2"/>
      <c r="AE440" s="2"/>
      <c r="AF440" s="2"/>
      <c r="AG440" s="2"/>
      <c r="AH440" s="2"/>
      <c r="AI440" s="2"/>
      <c r="AJ440" s="2"/>
      <c r="AK440" s="2"/>
      <c r="AL440" s="2"/>
      <c r="AM440" s="2"/>
      <c r="AN440" s="2"/>
      <c r="AO440" s="2"/>
      <c r="AP440" s="2"/>
      <c r="AQ440" s="2"/>
      <c r="AR440" s="2"/>
      <c r="AS440" s="457"/>
      <c r="AT440" s="457"/>
      <c r="AU440" s="457"/>
      <c r="AV440" s="457"/>
      <c r="AW440" s="457"/>
      <c r="AX440" s="457"/>
      <c r="AY440" s="457"/>
      <c r="AZ440" s="457"/>
      <c r="BA440" s="457"/>
      <c r="BB440" s="457"/>
      <c r="BC440" s="457"/>
      <c r="BD440" s="457"/>
      <c r="BE440" s="457"/>
      <c r="BF440" s="457"/>
      <c r="BG440" s="457"/>
      <c r="BH440" s="457"/>
      <c r="BI440" s="457"/>
      <c r="BJ440" s="457"/>
      <c r="BK440" s="457"/>
      <c r="BL440" s="457"/>
      <c r="BM440" s="457"/>
      <c r="BN440" s="457"/>
      <c r="BO440" s="457"/>
      <c r="BP440" s="457"/>
      <c r="BQ440" s="457"/>
      <c r="BR440" s="457"/>
      <c r="BS440" s="457"/>
      <c r="BT440" s="457"/>
      <c r="BU440" s="457"/>
      <c r="BV440" s="457"/>
      <c r="BW440" s="457"/>
    </row>
    <row r="441" spans="1:75" ht="12.75">
      <c r="A441" s="1"/>
      <c r="B441" s="1"/>
      <c r="C441" s="1"/>
      <c r="D441" s="1"/>
      <c r="E441" s="1"/>
      <c r="F441" s="1"/>
      <c r="G441" s="1"/>
      <c r="H441" s="1"/>
      <c r="I441" s="1"/>
      <c r="J441" s="1"/>
      <c r="K441" s="1"/>
      <c r="L441" s="1"/>
      <c r="T441" s="1"/>
      <c r="U441" s="2"/>
      <c r="V441" s="2"/>
      <c r="W441" s="2"/>
      <c r="X441" s="2"/>
      <c r="Y441" s="2"/>
      <c r="Z441" s="455" t="s">
        <v>131</v>
      </c>
      <c r="AA441" s="2"/>
      <c r="AB441" s="2"/>
      <c r="AC441" s="2"/>
      <c r="AD441" s="2"/>
      <c r="AE441" s="2"/>
      <c r="AF441" s="2"/>
      <c r="AG441" s="2"/>
      <c r="AH441" s="2"/>
      <c r="AI441" s="2"/>
      <c r="AJ441" s="2"/>
      <c r="AK441" s="2"/>
      <c r="AL441" s="2"/>
      <c r="AM441" s="2"/>
      <c r="AN441" s="2"/>
      <c r="AO441" s="2"/>
      <c r="AP441" s="2"/>
      <c r="AQ441" s="2"/>
      <c r="AR441" s="2"/>
      <c r="AS441" s="457"/>
      <c r="AT441" s="457"/>
      <c r="AU441" s="457"/>
      <c r="AV441" s="457"/>
      <c r="AW441" s="457"/>
      <c r="AX441" s="457"/>
      <c r="AY441" s="457"/>
      <c r="AZ441" s="457"/>
      <c r="BA441" s="457"/>
      <c r="BB441" s="457"/>
      <c r="BC441" s="457"/>
      <c r="BD441" s="457"/>
      <c r="BE441" s="457"/>
      <c r="BF441" s="457"/>
      <c r="BG441" s="457"/>
      <c r="BH441" s="457"/>
      <c r="BI441" s="457"/>
      <c r="BJ441" s="457"/>
      <c r="BK441" s="457"/>
      <c r="BL441" s="457"/>
      <c r="BM441" s="457"/>
      <c r="BN441" s="457"/>
      <c r="BO441" s="457"/>
      <c r="BP441" s="457"/>
      <c r="BQ441" s="457"/>
      <c r="BR441" s="457"/>
      <c r="BS441" s="457"/>
      <c r="BT441" s="457"/>
      <c r="BU441" s="457"/>
      <c r="BV441" s="457"/>
      <c r="BW441" s="457"/>
    </row>
    <row r="442" spans="1:75" ht="12.75">
      <c r="A442" s="1"/>
      <c r="B442" s="1"/>
      <c r="C442" s="1"/>
      <c r="D442" s="1"/>
      <c r="E442" s="1"/>
      <c r="F442" s="1"/>
      <c r="G442" s="1"/>
      <c r="H442" s="1"/>
      <c r="I442" s="1"/>
      <c r="J442" s="1"/>
      <c r="K442" s="1"/>
      <c r="L442" s="1"/>
      <c r="T442" s="1"/>
      <c r="U442" s="2"/>
      <c r="V442" s="2"/>
      <c r="W442" s="2"/>
      <c r="X442" s="2"/>
      <c r="Y442" s="2"/>
      <c r="Z442" s="455" t="s">
        <v>132</v>
      </c>
      <c r="AA442" s="2"/>
      <c r="AB442" s="2"/>
      <c r="AC442" s="2"/>
      <c r="AD442" s="2"/>
      <c r="AE442" s="2"/>
      <c r="AF442" s="2"/>
      <c r="AG442" s="2"/>
      <c r="AH442" s="2"/>
      <c r="AI442" s="2"/>
      <c r="AJ442" s="2"/>
      <c r="AK442" s="2"/>
      <c r="AL442" s="2"/>
      <c r="AM442" s="2"/>
      <c r="AN442" s="2"/>
      <c r="AO442" s="2"/>
      <c r="AP442" s="2"/>
      <c r="AQ442" s="2"/>
      <c r="AR442" s="2"/>
      <c r="AS442" s="457"/>
      <c r="AT442" s="457"/>
      <c r="AU442" s="457"/>
      <c r="AV442" s="457"/>
      <c r="AW442" s="457"/>
      <c r="AX442" s="457"/>
      <c r="AY442" s="457"/>
      <c r="AZ442" s="457"/>
      <c r="BA442" s="457"/>
      <c r="BB442" s="457"/>
      <c r="BC442" s="457"/>
      <c r="BD442" s="457"/>
      <c r="BE442" s="457"/>
      <c r="BF442" s="457"/>
      <c r="BG442" s="457"/>
      <c r="BH442" s="457"/>
      <c r="BI442" s="457"/>
      <c r="BJ442" s="457"/>
      <c r="BK442" s="457"/>
      <c r="BL442" s="457"/>
      <c r="BM442" s="457"/>
      <c r="BN442" s="457"/>
      <c r="BO442" s="457"/>
      <c r="BP442" s="457"/>
      <c r="BQ442" s="457"/>
      <c r="BR442" s="457"/>
      <c r="BS442" s="457"/>
      <c r="BT442" s="457"/>
      <c r="BU442" s="457"/>
      <c r="BV442" s="457"/>
      <c r="BW442" s="457"/>
    </row>
    <row r="443" spans="1:75" ht="12.75">
      <c r="A443" s="1"/>
      <c r="B443" s="1"/>
      <c r="C443" s="1"/>
      <c r="D443" s="1"/>
      <c r="E443" s="1"/>
      <c r="F443" s="1"/>
      <c r="G443" s="1"/>
      <c r="H443" s="1"/>
      <c r="I443" s="1"/>
      <c r="J443" s="1"/>
      <c r="K443" s="1"/>
      <c r="L443" s="1"/>
      <c r="T443" s="1"/>
      <c r="U443" s="2"/>
      <c r="V443" s="2"/>
      <c r="W443" s="2"/>
      <c r="X443" s="2"/>
      <c r="Y443" s="2"/>
      <c r="Z443" s="455" t="s">
        <v>133</v>
      </c>
      <c r="AA443" s="2"/>
      <c r="AB443" s="2"/>
      <c r="AC443" s="2"/>
      <c r="AD443" s="2"/>
      <c r="AE443" s="2"/>
      <c r="AF443" s="2"/>
      <c r="AG443" s="2"/>
      <c r="AH443" s="2"/>
      <c r="AI443" s="2"/>
      <c r="AJ443" s="2"/>
      <c r="AK443" s="2"/>
      <c r="AL443" s="2"/>
      <c r="AM443" s="2"/>
      <c r="AN443" s="2"/>
      <c r="AO443" s="2"/>
      <c r="AP443" s="2"/>
      <c r="AQ443" s="2"/>
      <c r="AR443" s="2"/>
      <c r="AS443" s="457"/>
      <c r="AT443" s="457"/>
      <c r="AU443" s="457"/>
      <c r="AV443" s="457"/>
      <c r="AW443" s="457"/>
      <c r="AX443" s="457"/>
      <c r="AY443" s="457"/>
      <c r="AZ443" s="457"/>
      <c r="BA443" s="457"/>
      <c r="BB443" s="457"/>
      <c r="BC443" s="457"/>
      <c r="BD443" s="457"/>
      <c r="BE443" s="457"/>
      <c r="BF443" s="457"/>
      <c r="BG443" s="457"/>
      <c r="BH443" s="457"/>
      <c r="BI443" s="457"/>
      <c r="BJ443" s="457"/>
      <c r="BK443" s="457"/>
      <c r="BL443" s="457"/>
      <c r="BM443" s="457"/>
      <c r="BN443" s="457"/>
      <c r="BO443" s="457"/>
      <c r="BP443" s="457"/>
      <c r="BQ443" s="457"/>
      <c r="BR443" s="457"/>
      <c r="BS443" s="457"/>
      <c r="BT443" s="457"/>
      <c r="BU443" s="457"/>
      <c r="BV443" s="457"/>
      <c r="BW443" s="457"/>
    </row>
    <row r="444" spans="1:75" ht="12.75">
      <c r="A444" s="1"/>
      <c r="B444" s="1"/>
      <c r="C444" s="1"/>
      <c r="D444" s="1"/>
      <c r="E444" s="1"/>
      <c r="F444" s="1"/>
      <c r="G444" s="1"/>
      <c r="H444" s="1"/>
      <c r="I444" s="1"/>
      <c r="J444" s="1"/>
      <c r="K444" s="1"/>
      <c r="L444" s="1"/>
      <c r="T444" s="1"/>
      <c r="U444" s="2"/>
      <c r="V444" s="2"/>
      <c r="W444" s="2"/>
      <c r="X444" s="2"/>
      <c r="Y444" s="2"/>
      <c r="Z444" s="455" t="s">
        <v>134</v>
      </c>
      <c r="AA444" s="2"/>
      <c r="AB444" s="2"/>
      <c r="AC444" s="2"/>
      <c r="AD444" s="2"/>
      <c r="AE444" s="2"/>
      <c r="AF444" s="2"/>
      <c r="AG444" s="2"/>
      <c r="AH444" s="2"/>
      <c r="AI444" s="2"/>
      <c r="AJ444" s="2"/>
      <c r="AK444" s="2"/>
      <c r="AL444" s="2"/>
      <c r="AM444" s="2"/>
      <c r="AN444" s="2"/>
      <c r="AO444" s="2"/>
      <c r="AP444" s="2"/>
      <c r="AQ444" s="2"/>
      <c r="AR444" s="2"/>
      <c r="AS444" s="457"/>
      <c r="AT444" s="457"/>
      <c r="AU444" s="457"/>
      <c r="AV444" s="457"/>
      <c r="AW444" s="457"/>
      <c r="AX444" s="457"/>
      <c r="AY444" s="457"/>
      <c r="AZ444" s="457"/>
      <c r="BA444" s="457"/>
      <c r="BB444" s="457"/>
      <c r="BC444" s="457"/>
      <c r="BD444" s="457"/>
      <c r="BE444" s="457"/>
      <c r="BF444" s="457"/>
      <c r="BG444" s="457"/>
      <c r="BH444" s="457"/>
      <c r="BI444" s="457"/>
      <c r="BJ444" s="457"/>
      <c r="BK444" s="457"/>
      <c r="BL444" s="457"/>
      <c r="BM444" s="457"/>
      <c r="BN444" s="457"/>
      <c r="BO444" s="457"/>
      <c r="BP444" s="457"/>
      <c r="BQ444" s="457"/>
      <c r="BR444" s="457"/>
      <c r="BS444" s="457"/>
      <c r="BT444" s="457"/>
      <c r="BU444" s="457"/>
      <c r="BV444" s="457"/>
      <c r="BW444" s="457"/>
    </row>
    <row r="445" spans="1:75" ht="12.75">
      <c r="A445" s="1"/>
      <c r="B445" s="1"/>
      <c r="C445" s="1"/>
      <c r="D445" s="1"/>
      <c r="E445" s="1"/>
      <c r="F445" s="1"/>
      <c r="G445" s="1"/>
      <c r="H445" s="1"/>
      <c r="I445" s="1"/>
      <c r="J445" s="1"/>
      <c r="K445" s="1"/>
      <c r="L445" s="1"/>
      <c r="T445" s="1"/>
      <c r="U445" s="2"/>
      <c r="V445" s="2"/>
      <c r="W445" s="2"/>
      <c r="X445" s="2"/>
      <c r="Y445" s="2"/>
      <c r="Z445" s="455" t="s">
        <v>135</v>
      </c>
      <c r="AA445" s="2"/>
      <c r="AB445" s="2"/>
      <c r="AC445" s="2"/>
      <c r="AD445" s="2"/>
      <c r="AE445" s="2"/>
      <c r="AF445" s="2"/>
      <c r="AG445" s="2"/>
      <c r="AH445" s="2"/>
      <c r="AI445" s="2"/>
      <c r="AJ445" s="2"/>
      <c r="AK445" s="2"/>
      <c r="AL445" s="2"/>
      <c r="AM445" s="2"/>
      <c r="AN445" s="2"/>
      <c r="AO445" s="2"/>
      <c r="AP445" s="2"/>
      <c r="AQ445" s="2"/>
      <c r="AR445" s="2"/>
      <c r="AS445" s="457"/>
      <c r="AT445" s="457"/>
      <c r="AU445" s="457"/>
      <c r="AV445" s="457"/>
      <c r="AW445" s="457"/>
      <c r="AX445" s="457"/>
      <c r="AY445" s="457"/>
      <c r="AZ445" s="457"/>
      <c r="BA445" s="457"/>
      <c r="BB445" s="457"/>
      <c r="BC445" s="457"/>
      <c r="BD445" s="457"/>
      <c r="BE445" s="457"/>
      <c r="BF445" s="457"/>
      <c r="BG445" s="457"/>
      <c r="BH445" s="457"/>
      <c r="BI445" s="457"/>
      <c r="BJ445" s="457"/>
      <c r="BK445" s="457"/>
      <c r="BL445" s="457"/>
      <c r="BM445" s="457"/>
      <c r="BN445" s="457"/>
      <c r="BO445" s="457"/>
      <c r="BP445" s="457"/>
      <c r="BQ445" s="457"/>
      <c r="BR445" s="457"/>
      <c r="BS445" s="457"/>
      <c r="BT445" s="457"/>
      <c r="BU445" s="457"/>
      <c r="BV445" s="457"/>
      <c r="BW445" s="457"/>
    </row>
    <row r="446" spans="1:75" ht="12.75">
      <c r="A446" s="1"/>
      <c r="B446" s="1"/>
      <c r="C446" s="1"/>
      <c r="D446" s="1"/>
      <c r="E446" s="1"/>
      <c r="F446" s="1"/>
      <c r="G446" s="1"/>
      <c r="H446" s="1"/>
      <c r="I446" s="1"/>
      <c r="J446" s="1"/>
      <c r="K446" s="1"/>
      <c r="L446" s="1"/>
      <c r="T446" s="1"/>
      <c r="U446" s="2"/>
      <c r="V446" s="2"/>
      <c r="W446" s="2"/>
      <c r="X446" s="2"/>
      <c r="Y446" s="2"/>
      <c r="Z446" s="455" t="s">
        <v>136</v>
      </c>
      <c r="AA446" s="2"/>
      <c r="AB446" s="2"/>
      <c r="AC446" s="2"/>
      <c r="AD446" s="2"/>
      <c r="AE446" s="2"/>
      <c r="AF446" s="2"/>
      <c r="AG446" s="2"/>
      <c r="AH446" s="2"/>
      <c r="AI446" s="2"/>
      <c r="AJ446" s="2"/>
      <c r="AK446" s="2"/>
      <c r="AL446" s="2"/>
      <c r="AM446" s="2"/>
      <c r="AN446" s="2"/>
      <c r="AO446" s="2"/>
      <c r="AP446" s="2"/>
      <c r="AQ446" s="2"/>
      <c r="AR446" s="2"/>
      <c r="AS446" s="457"/>
      <c r="AT446" s="457"/>
      <c r="AU446" s="457"/>
      <c r="AV446" s="457"/>
      <c r="AW446" s="457"/>
      <c r="AX446" s="457"/>
      <c r="AY446" s="457"/>
      <c r="AZ446" s="457"/>
      <c r="BA446" s="457"/>
      <c r="BB446" s="457"/>
      <c r="BC446" s="457"/>
      <c r="BD446" s="457"/>
      <c r="BE446" s="457"/>
      <c r="BF446" s="457"/>
      <c r="BG446" s="457"/>
      <c r="BH446" s="457"/>
      <c r="BI446" s="457"/>
      <c r="BJ446" s="457"/>
      <c r="BK446" s="457"/>
      <c r="BL446" s="457"/>
      <c r="BM446" s="457"/>
      <c r="BN446" s="457"/>
      <c r="BO446" s="457"/>
      <c r="BP446" s="457"/>
      <c r="BQ446" s="457"/>
      <c r="BR446" s="457"/>
      <c r="BS446" s="457"/>
      <c r="BT446" s="457"/>
      <c r="BU446" s="457"/>
      <c r="BV446" s="457"/>
      <c r="BW446" s="457"/>
    </row>
    <row r="447" spans="1:75" ht="12.75">
      <c r="A447" s="1"/>
      <c r="B447" s="1"/>
      <c r="C447" s="1"/>
      <c r="D447" s="1"/>
      <c r="E447" s="1"/>
      <c r="F447" s="1"/>
      <c r="G447" s="1"/>
      <c r="H447" s="1"/>
      <c r="I447" s="1"/>
      <c r="J447" s="1"/>
      <c r="K447" s="1"/>
      <c r="L447" s="1"/>
      <c r="T447" s="1"/>
      <c r="U447" s="2"/>
      <c r="V447" s="2"/>
      <c r="W447" s="2"/>
      <c r="X447" s="2"/>
      <c r="Y447" s="2"/>
      <c r="Z447" s="455" t="s">
        <v>137</v>
      </c>
      <c r="AA447" s="2"/>
      <c r="AB447" s="2"/>
      <c r="AC447" s="2"/>
      <c r="AD447" s="2"/>
      <c r="AE447" s="2"/>
      <c r="AF447" s="2"/>
      <c r="AG447" s="2"/>
      <c r="AH447" s="2"/>
      <c r="AI447" s="2"/>
      <c r="AJ447" s="2"/>
      <c r="AK447" s="2"/>
      <c r="AL447" s="2"/>
      <c r="AM447" s="2"/>
      <c r="AN447" s="2"/>
      <c r="AO447" s="2"/>
      <c r="AP447" s="2"/>
      <c r="AQ447" s="2"/>
      <c r="AR447" s="2"/>
      <c r="AS447" s="457"/>
      <c r="AT447" s="457"/>
      <c r="AU447" s="457"/>
      <c r="AV447" s="457"/>
      <c r="AW447" s="457"/>
      <c r="AX447" s="457"/>
      <c r="AY447" s="457"/>
      <c r="AZ447" s="457"/>
      <c r="BA447" s="457"/>
      <c r="BB447" s="457"/>
      <c r="BC447" s="457"/>
      <c r="BD447" s="457"/>
      <c r="BE447" s="457"/>
      <c r="BF447" s="457"/>
      <c r="BG447" s="457"/>
      <c r="BH447" s="457"/>
      <c r="BI447" s="457"/>
      <c r="BJ447" s="457"/>
      <c r="BK447" s="457"/>
      <c r="BL447" s="457"/>
      <c r="BM447" s="457"/>
      <c r="BN447" s="457"/>
      <c r="BO447" s="457"/>
      <c r="BP447" s="457"/>
      <c r="BQ447" s="457"/>
      <c r="BR447" s="457"/>
      <c r="BS447" s="457"/>
      <c r="BT447" s="457"/>
      <c r="BU447" s="457"/>
      <c r="BV447" s="457"/>
      <c r="BW447" s="457"/>
    </row>
    <row r="448" spans="1:75" ht="12.75">
      <c r="A448" s="1"/>
      <c r="B448" s="1"/>
      <c r="C448" s="1"/>
      <c r="D448" s="1"/>
      <c r="E448" s="1"/>
      <c r="F448" s="1"/>
      <c r="G448" s="1"/>
      <c r="H448" s="1"/>
      <c r="I448" s="1"/>
      <c r="J448" s="1"/>
      <c r="K448" s="1"/>
      <c r="L448" s="1"/>
      <c r="T448" s="1"/>
      <c r="U448" s="2"/>
      <c r="V448" s="2"/>
      <c r="W448" s="2"/>
      <c r="X448" s="2"/>
      <c r="Y448" s="2"/>
      <c r="Z448" s="455" t="s">
        <v>138</v>
      </c>
      <c r="AA448" s="2"/>
      <c r="AB448" s="2"/>
      <c r="AC448" s="2"/>
      <c r="AD448" s="2"/>
      <c r="AE448" s="2"/>
      <c r="AF448" s="2"/>
      <c r="AG448" s="2"/>
      <c r="AH448" s="2"/>
      <c r="AI448" s="2"/>
      <c r="AJ448" s="2"/>
      <c r="AK448" s="2"/>
      <c r="AL448" s="2"/>
      <c r="AM448" s="2"/>
      <c r="AN448" s="2"/>
      <c r="AO448" s="2"/>
      <c r="AP448" s="2"/>
      <c r="AQ448" s="2"/>
      <c r="AR448" s="2"/>
      <c r="AS448" s="457"/>
      <c r="AT448" s="457"/>
      <c r="AU448" s="457"/>
      <c r="AV448" s="457"/>
      <c r="AW448" s="457"/>
      <c r="AX448" s="457"/>
      <c r="AY448" s="457"/>
      <c r="AZ448" s="457"/>
      <c r="BA448" s="457"/>
      <c r="BB448" s="457"/>
      <c r="BC448" s="457"/>
      <c r="BD448" s="457"/>
      <c r="BE448" s="457"/>
      <c r="BF448" s="457"/>
      <c r="BG448" s="457"/>
      <c r="BH448" s="457"/>
      <c r="BI448" s="457"/>
      <c r="BJ448" s="457"/>
      <c r="BK448" s="457"/>
      <c r="BL448" s="457"/>
      <c r="BM448" s="457"/>
      <c r="BN448" s="457"/>
      <c r="BO448" s="457"/>
      <c r="BP448" s="457"/>
      <c r="BQ448" s="457"/>
      <c r="BR448" s="457"/>
      <c r="BS448" s="457"/>
      <c r="BT448" s="457"/>
      <c r="BU448" s="457"/>
      <c r="BV448" s="457"/>
      <c r="BW448" s="457"/>
    </row>
    <row r="449" spans="1:75" ht="12.75">
      <c r="A449" s="1"/>
      <c r="B449" s="1"/>
      <c r="C449" s="1"/>
      <c r="D449" s="1"/>
      <c r="E449" s="1"/>
      <c r="F449" s="1"/>
      <c r="G449" s="1"/>
      <c r="H449" s="1"/>
      <c r="I449" s="1"/>
      <c r="J449" s="1"/>
      <c r="K449" s="1"/>
      <c r="L449" s="1"/>
      <c r="T449" s="1"/>
      <c r="U449" s="2"/>
      <c r="V449" s="2"/>
      <c r="W449" s="2"/>
      <c r="X449" s="2"/>
      <c r="Y449" s="2"/>
      <c r="Z449" s="455" t="s">
        <v>139</v>
      </c>
      <c r="AA449" s="2"/>
      <c r="AB449" s="2"/>
      <c r="AC449" s="2"/>
      <c r="AD449" s="2"/>
      <c r="AE449" s="2"/>
      <c r="AF449" s="2"/>
      <c r="AG449" s="2"/>
      <c r="AH449" s="2"/>
      <c r="AI449" s="2"/>
      <c r="AJ449" s="2"/>
      <c r="AK449" s="2"/>
      <c r="AL449" s="2"/>
      <c r="AM449" s="2"/>
      <c r="AN449" s="2"/>
      <c r="AO449" s="2"/>
      <c r="AP449" s="2"/>
      <c r="AQ449" s="2"/>
      <c r="AR449" s="2"/>
      <c r="AS449" s="457"/>
      <c r="AT449" s="457"/>
      <c r="AU449" s="457"/>
      <c r="AV449" s="457"/>
      <c r="AW449" s="457"/>
      <c r="AX449" s="457"/>
      <c r="AY449" s="457"/>
      <c r="AZ449" s="457"/>
      <c r="BA449" s="457"/>
      <c r="BB449" s="457"/>
      <c r="BC449" s="457"/>
      <c r="BD449" s="457"/>
      <c r="BE449" s="457"/>
      <c r="BF449" s="457"/>
      <c r="BG449" s="457"/>
      <c r="BH449" s="457"/>
      <c r="BI449" s="457"/>
      <c r="BJ449" s="457"/>
      <c r="BK449" s="457"/>
      <c r="BL449" s="457"/>
      <c r="BM449" s="457"/>
      <c r="BN449" s="457"/>
      <c r="BO449" s="457"/>
      <c r="BP449" s="457"/>
      <c r="BQ449" s="457"/>
      <c r="BR449" s="457"/>
      <c r="BS449" s="457"/>
      <c r="BT449" s="457"/>
      <c r="BU449" s="457"/>
      <c r="BV449" s="457"/>
      <c r="BW449" s="457"/>
    </row>
    <row r="450" spans="1:75" ht="12.75">
      <c r="A450" s="1"/>
      <c r="B450" s="1"/>
      <c r="C450" s="1"/>
      <c r="D450" s="1"/>
      <c r="E450" s="1"/>
      <c r="F450" s="1"/>
      <c r="G450" s="1"/>
      <c r="H450" s="1"/>
      <c r="I450" s="1"/>
      <c r="J450" s="1"/>
      <c r="K450" s="1"/>
      <c r="L450" s="1"/>
      <c r="T450" s="1"/>
      <c r="U450" s="2"/>
      <c r="V450" s="2"/>
      <c r="W450" s="2"/>
      <c r="X450" s="2"/>
      <c r="Y450" s="2"/>
      <c r="Z450" s="455" t="s">
        <v>140</v>
      </c>
      <c r="AA450" s="2"/>
      <c r="AB450" s="2"/>
      <c r="AC450" s="2"/>
      <c r="AD450" s="2"/>
      <c r="AE450" s="2"/>
      <c r="AF450" s="2"/>
      <c r="AG450" s="2"/>
      <c r="AH450" s="2"/>
      <c r="AI450" s="2"/>
      <c r="AJ450" s="2"/>
      <c r="AK450" s="2"/>
      <c r="AL450" s="2"/>
      <c r="AM450" s="2"/>
      <c r="AN450" s="2"/>
      <c r="AO450" s="2"/>
      <c r="AP450" s="2"/>
      <c r="AQ450" s="2"/>
      <c r="AR450" s="2"/>
      <c r="AS450" s="457"/>
      <c r="AT450" s="457"/>
      <c r="AU450" s="457"/>
      <c r="AV450" s="457"/>
      <c r="AW450" s="457"/>
      <c r="AX450" s="457"/>
      <c r="AY450" s="457"/>
      <c r="AZ450" s="457"/>
      <c r="BA450" s="457"/>
      <c r="BB450" s="457"/>
      <c r="BC450" s="457"/>
      <c r="BD450" s="457"/>
      <c r="BE450" s="457"/>
      <c r="BF450" s="457"/>
      <c r="BG450" s="457"/>
      <c r="BH450" s="457"/>
      <c r="BI450" s="457"/>
      <c r="BJ450" s="457"/>
      <c r="BK450" s="457"/>
      <c r="BL450" s="457"/>
      <c r="BM450" s="457"/>
      <c r="BN450" s="457"/>
      <c r="BO450" s="457"/>
      <c r="BP450" s="457"/>
      <c r="BQ450" s="457"/>
      <c r="BR450" s="457"/>
      <c r="BS450" s="457"/>
      <c r="BT450" s="457"/>
      <c r="BU450" s="457"/>
      <c r="BV450" s="457"/>
      <c r="BW450" s="457"/>
    </row>
    <row r="451" spans="1:75" ht="12.75">
      <c r="A451" s="1"/>
      <c r="B451" s="1"/>
      <c r="C451" s="1"/>
      <c r="D451" s="1"/>
      <c r="E451" s="1"/>
      <c r="F451" s="1"/>
      <c r="G451" s="1"/>
      <c r="H451" s="1"/>
      <c r="I451" s="1"/>
      <c r="J451" s="1"/>
      <c r="K451" s="1"/>
      <c r="L451" s="1"/>
      <c r="T451" s="1"/>
      <c r="U451" s="2"/>
      <c r="V451" s="2"/>
      <c r="W451" s="2"/>
      <c r="X451" s="2"/>
      <c r="Y451" s="2"/>
      <c r="Z451" s="455" t="s">
        <v>141</v>
      </c>
      <c r="AA451" s="2"/>
      <c r="AB451" s="2"/>
      <c r="AC451" s="2"/>
      <c r="AD451" s="2"/>
      <c r="AE451" s="2"/>
      <c r="AF451" s="2"/>
      <c r="AG451" s="2"/>
      <c r="AH451" s="2"/>
      <c r="AI451" s="2"/>
      <c r="AJ451" s="2"/>
      <c r="AK451" s="2"/>
      <c r="AL451" s="2"/>
      <c r="AM451" s="2"/>
      <c r="AN451" s="2"/>
      <c r="AO451" s="2"/>
      <c r="AP451" s="2"/>
      <c r="AQ451" s="2"/>
      <c r="AR451" s="2"/>
      <c r="AS451" s="457"/>
      <c r="AT451" s="457"/>
      <c r="AU451" s="457"/>
      <c r="AV451" s="457"/>
      <c r="AW451" s="457"/>
      <c r="AX451" s="457"/>
      <c r="AY451" s="457"/>
      <c r="AZ451" s="457"/>
      <c r="BA451" s="457"/>
      <c r="BB451" s="457"/>
      <c r="BC451" s="457"/>
      <c r="BD451" s="457"/>
      <c r="BE451" s="457"/>
      <c r="BF451" s="457"/>
      <c r="BG451" s="457"/>
      <c r="BH451" s="457"/>
      <c r="BI451" s="457"/>
      <c r="BJ451" s="457"/>
      <c r="BK451" s="457"/>
      <c r="BL451" s="457"/>
      <c r="BM451" s="457"/>
      <c r="BN451" s="457"/>
      <c r="BO451" s="457"/>
      <c r="BP451" s="457"/>
      <c r="BQ451" s="457"/>
      <c r="BR451" s="457"/>
      <c r="BS451" s="457"/>
      <c r="BT451" s="457"/>
      <c r="BU451" s="457"/>
      <c r="BV451" s="457"/>
      <c r="BW451" s="457"/>
    </row>
    <row r="452" spans="1:75" ht="12.75">
      <c r="A452" s="1"/>
      <c r="B452" s="1"/>
      <c r="C452" s="1"/>
      <c r="D452" s="1"/>
      <c r="E452" s="1"/>
      <c r="F452" s="1"/>
      <c r="G452" s="1"/>
      <c r="H452" s="1"/>
      <c r="I452" s="1"/>
      <c r="J452" s="1"/>
      <c r="K452" s="1"/>
      <c r="L452" s="1"/>
      <c r="T452" s="1"/>
      <c r="U452" s="2"/>
      <c r="V452" s="2"/>
      <c r="W452" s="2"/>
      <c r="X452" s="2"/>
      <c r="Y452" s="2"/>
      <c r="Z452" s="455" t="s">
        <v>143</v>
      </c>
      <c r="AA452" s="2"/>
      <c r="AB452" s="2"/>
      <c r="AC452" s="2"/>
      <c r="AD452" s="2"/>
      <c r="AE452" s="2"/>
      <c r="AF452" s="2"/>
      <c r="AG452" s="2"/>
      <c r="AH452" s="2"/>
      <c r="AI452" s="2"/>
      <c r="AJ452" s="2"/>
      <c r="AK452" s="2"/>
      <c r="AL452" s="2"/>
      <c r="AM452" s="2"/>
      <c r="AN452" s="2"/>
      <c r="AO452" s="2"/>
      <c r="AP452" s="2"/>
      <c r="AQ452" s="2"/>
      <c r="AR452" s="2"/>
      <c r="AS452" s="457"/>
      <c r="AT452" s="457"/>
      <c r="AU452" s="457"/>
      <c r="AV452" s="457"/>
      <c r="AW452" s="457"/>
      <c r="AX452" s="457"/>
      <c r="AY452" s="457"/>
      <c r="AZ452" s="457"/>
      <c r="BA452" s="457"/>
      <c r="BB452" s="457"/>
      <c r="BC452" s="457"/>
      <c r="BD452" s="457"/>
      <c r="BE452" s="457"/>
      <c r="BF452" s="457"/>
      <c r="BG452" s="457"/>
      <c r="BH452" s="457"/>
      <c r="BI452" s="457"/>
      <c r="BJ452" s="457"/>
      <c r="BK452" s="457"/>
      <c r="BL452" s="457"/>
      <c r="BM452" s="457"/>
      <c r="BN452" s="457"/>
      <c r="BO452" s="457"/>
      <c r="BP452" s="457"/>
      <c r="BQ452" s="457"/>
      <c r="BR452" s="457"/>
      <c r="BS452" s="457"/>
      <c r="BT452" s="457"/>
      <c r="BU452" s="457"/>
      <c r="BV452" s="457"/>
      <c r="BW452" s="457"/>
    </row>
    <row r="453" spans="1:75" ht="12.75">
      <c r="A453" s="1"/>
      <c r="B453" s="1"/>
      <c r="C453" s="1"/>
      <c r="D453" s="1"/>
      <c r="E453" s="1"/>
      <c r="F453" s="1"/>
      <c r="G453" s="1"/>
      <c r="H453" s="1"/>
      <c r="I453" s="1"/>
      <c r="J453" s="1"/>
      <c r="K453" s="1"/>
      <c r="L453" s="1"/>
      <c r="T453" s="1"/>
      <c r="U453" s="2"/>
      <c r="V453" s="2"/>
      <c r="W453" s="2"/>
      <c r="X453" s="2"/>
      <c r="Y453" s="2"/>
      <c r="Z453" s="455" t="s">
        <v>144</v>
      </c>
      <c r="AA453" s="2"/>
      <c r="AB453" s="2"/>
      <c r="AC453" s="2"/>
      <c r="AD453" s="2"/>
      <c r="AE453" s="2"/>
      <c r="AF453" s="2"/>
      <c r="AG453" s="2"/>
      <c r="AH453" s="2"/>
      <c r="AI453" s="2"/>
      <c r="AJ453" s="2"/>
      <c r="AK453" s="2"/>
      <c r="AL453" s="2"/>
      <c r="AM453" s="2"/>
      <c r="AN453" s="2"/>
      <c r="AO453" s="2"/>
      <c r="AP453" s="2"/>
      <c r="AQ453" s="2"/>
      <c r="AR453" s="2"/>
      <c r="AS453" s="457"/>
      <c r="AT453" s="457"/>
      <c r="AU453" s="457"/>
      <c r="AV453" s="457"/>
      <c r="AW453" s="457"/>
      <c r="AX453" s="457"/>
      <c r="AY453" s="457"/>
      <c r="AZ453" s="457"/>
      <c r="BA453" s="457"/>
      <c r="BB453" s="457"/>
      <c r="BC453" s="457"/>
      <c r="BD453" s="457"/>
      <c r="BE453" s="457"/>
      <c r="BF453" s="457"/>
      <c r="BG453" s="457"/>
      <c r="BH453" s="457"/>
      <c r="BI453" s="457"/>
      <c r="BJ453" s="457"/>
      <c r="BK453" s="457"/>
      <c r="BL453" s="457"/>
      <c r="BM453" s="457"/>
      <c r="BN453" s="457"/>
      <c r="BO453" s="457"/>
      <c r="BP453" s="457"/>
      <c r="BQ453" s="457"/>
      <c r="BR453" s="457"/>
      <c r="BS453" s="457"/>
      <c r="BT453" s="457"/>
      <c r="BU453" s="457"/>
      <c r="BV453" s="457"/>
      <c r="BW453" s="457"/>
    </row>
    <row r="454" spans="1:75" ht="12.75">
      <c r="A454" s="1"/>
      <c r="B454" s="1"/>
      <c r="C454" s="1"/>
      <c r="D454" s="1"/>
      <c r="E454" s="1"/>
      <c r="F454" s="1"/>
      <c r="G454" s="1"/>
      <c r="H454" s="1"/>
      <c r="I454" s="1"/>
      <c r="J454" s="1"/>
      <c r="K454" s="1"/>
      <c r="L454" s="1"/>
      <c r="T454" s="1"/>
      <c r="U454" s="2"/>
      <c r="V454" s="2"/>
      <c r="W454" s="2"/>
      <c r="X454" s="2"/>
      <c r="Y454" s="2"/>
      <c r="Z454" s="455" t="s">
        <v>145</v>
      </c>
      <c r="AA454" s="2"/>
      <c r="AB454" s="2"/>
      <c r="AC454" s="2"/>
      <c r="AD454" s="2"/>
      <c r="AE454" s="2"/>
      <c r="AF454" s="2"/>
      <c r="AG454" s="2"/>
      <c r="AH454" s="2"/>
      <c r="AI454" s="2"/>
      <c r="AJ454" s="2"/>
      <c r="AK454" s="2"/>
      <c r="AL454" s="2"/>
      <c r="AM454" s="2"/>
      <c r="AN454" s="2"/>
      <c r="AO454" s="2"/>
      <c r="AP454" s="2"/>
      <c r="AQ454" s="2"/>
      <c r="AR454" s="2"/>
      <c r="AS454" s="457"/>
      <c r="AT454" s="457"/>
      <c r="AU454" s="457"/>
      <c r="AV454" s="457"/>
      <c r="AW454" s="457"/>
      <c r="AX454" s="457"/>
      <c r="AY454" s="457"/>
      <c r="AZ454" s="457"/>
      <c r="BA454" s="457"/>
      <c r="BB454" s="457"/>
      <c r="BC454" s="457"/>
      <c r="BD454" s="457"/>
      <c r="BE454" s="457"/>
      <c r="BF454" s="457"/>
      <c r="BG454" s="457"/>
      <c r="BH454" s="457"/>
      <c r="BI454" s="457"/>
      <c r="BJ454" s="457"/>
      <c r="BK454" s="457"/>
      <c r="BL454" s="457"/>
      <c r="BM454" s="457"/>
      <c r="BN454" s="457"/>
      <c r="BO454" s="457"/>
      <c r="BP454" s="457"/>
      <c r="BQ454" s="457"/>
      <c r="BR454" s="457"/>
      <c r="BS454" s="457"/>
      <c r="BT454" s="457"/>
      <c r="BU454" s="457"/>
      <c r="BV454" s="457"/>
      <c r="BW454" s="457"/>
    </row>
    <row r="455" spans="1:75" ht="12.75">
      <c r="A455" s="1"/>
      <c r="B455" s="1"/>
      <c r="C455" s="1"/>
      <c r="D455" s="1"/>
      <c r="E455" s="1"/>
      <c r="F455" s="1"/>
      <c r="G455" s="1"/>
      <c r="H455" s="1"/>
      <c r="I455" s="1"/>
      <c r="J455" s="1"/>
      <c r="K455" s="1"/>
      <c r="L455" s="1"/>
      <c r="T455" s="1"/>
      <c r="U455" s="2"/>
      <c r="V455" s="2"/>
      <c r="W455" s="2"/>
      <c r="X455" s="2"/>
      <c r="Y455" s="2"/>
      <c r="Z455" s="455" t="s">
        <v>151</v>
      </c>
      <c r="AA455" s="2"/>
      <c r="AB455" s="2"/>
      <c r="AC455" s="2"/>
      <c r="AD455" s="2"/>
      <c r="AE455" s="2"/>
      <c r="AF455" s="2"/>
      <c r="AG455" s="2"/>
      <c r="AH455" s="2"/>
      <c r="AI455" s="2"/>
      <c r="AJ455" s="2"/>
      <c r="AK455" s="2"/>
      <c r="AL455" s="2"/>
      <c r="AM455" s="2"/>
      <c r="AN455" s="2"/>
      <c r="AO455" s="2"/>
      <c r="AP455" s="2"/>
      <c r="AQ455" s="2"/>
      <c r="AR455" s="2"/>
      <c r="AS455" s="457"/>
      <c r="AT455" s="457"/>
      <c r="AU455" s="457"/>
      <c r="AV455" s="457"/>
      <c r="AW455" s="457"/>
      <c r="AX455" s="457"/>
      <c r="AY455" s="457"/>
      <c r="AZ455" s="457"/>
      <c r="BA455" s="457"/>
      <c r="BB455" s="457"/>
      <c r="BC455" s="457"/>
      <c r="BD455" s="457"/>
      <c r="BE455" s="457"/>
      <c r="BF455" s="457"/>
      <c r="BG455" s="457"/>
      <c r="BH455" s="457"/>
      <c r="BI455" s="457"/>
      <c r="BJ455" s="457"/>
      <c r="BK455" s="457"/>
      <c r="BL455" s="457"/>
      <c r="BM455" s="457"/>
      <c r="BN455" s="457"/>
      <c r="BO455" s="457"/>
      <c r="BP455" s="457"/>
      <c r="BQ455" s="457"/>
      <c r="BR455" s="457"/>
      <c r="BS455" s="457"/>
      <c r="BT455" s="457"/>
      <c r="BU455" s="457"/>
      <c r="BV455" s="457"/>
      <c r="BW455" s="457"/>
    </row>
    <row r="456" spans="1:75" ht="12.75">
      <c r="A456" s="1"/>
      <c r="B456" s="1"/>
      <c r="C456" s="1"/>
      <c r="D456" s="1"/>
      <c r="E456" s="1"/>
      <c r="F456" s="1"/>
      <c r="G456" s="1"/>
      <c r="H456" s="1"/>
      <c r="I456" s="1"/>
      <c r="J456" s="1"/>
      <c r="K456" s="1"/>
      <c r="L456" s="1"/>
      <c r="T456" s="1"/>
      <c r="U456" s="2"/>
      <c r="V456" s="2"/>
      <c r="W456" s="2"/>
      <c r="X456" s="2"/>
      <c r="Y456" s="2"/>
      <c r="Z456" s="455" t="s">
        <v>152</v>
      </c>
      <c r="AA456" s="2"/>
      <c r="AB456" s="2"/>
      <c r="AC456" s="2"/>
      <c r="AD456" s="2"/>
      <c r="AE456" s="2"/>
      <c r="AF456" s="2"/>
      <c r="AG456" s="2"/>
      <c r="AH456" s="2"/>
      <c r="AI456" s="2"/>
      <c r="AJ456" s="2"/>
      <c r="AK456" s="2"/>
      <c r="AL456" s="2"/>
      <c r="AM456" s="2"/>
      <c r="AN456" s="2"/>
      <c r="AO456" s="2"/>
      <c r="AP456" s="2"/>
      <c r="AQ456" s="2"/>
      <c r="AR456" s="2"/>
      <c r="AS456" s="457"/>
      <c r="AT456" s="457"/>
      <c r="AU456" s="457"/>
      <c r="AV456" s="457"/>
      <c r="AW456" s="457"/>
      <c r="AX456" s="457"/>
      <c r="AY456" s="457"/>
      <c r="AZ456" s="457"/>
      <c r="BA456" s="457"/>
      <c r="BB456" s="457"/>
      <c r="BC456" s="457"/>
      <c r="BD456" s="457"/>
      <c r="BE456" s="457"/>
      <c r="BF456" s="457"/>
      <c r="BG456" s="457"/>
      <c r="BH456" s="457"/>
      <c r="BI456" s="457"/>
      <c r="BJ456" s="457"/>
      <c r="BK456" s="457"/>
      <c r="BL456" s="457"/>
      <c r="BM456" s="457"/>
      <c r="BN456" s="457"/>
      <c r="BO456" s="457"/>
      <c r="BP456" s="457"/>
      <c r="BQ456" s="457"/>
      <c r="BR456" s="457"/>
      <c r="BS456" s="457"/>
      <c r="BT456" s="457"/>
      <c r="BU456" s="457"/>
      <c r="BV456" s="457"/>
      <c r="BW456" s="457"/>
    </row>
    <row r="457" spans="1:75" ht="12.75">
      <c r="A457" s="1"/>
      <c r="B457" s="1"/>
      <c r="C457" s="1"/>
      <c r="D457" s="1"/>
      <c r="E457" s="1"/>
      <c r="F457" s="1"/>
      <c r="G457" s="1"/>
      <c r="H457" s="1"/>
      <c r="I457" s="1"/>
      <c r="J457" s="1"/>
      <c r="K457" s="1"/>
      <c r="L457" s="1"/>
      <c r="T457" s="1"/>
      <c r="U457" s="2"/>
      <c r="V457" s="2"/>
      <c r="W457" s="2"/>
      <c r="X457" s="2"/>
      <c r="Y457" s="2"/>
      <c r="Z457" s="455" t="s">
        <v>153</v>
      </c>
      <c r="AA457" s="2"/>
      <c r="AB457" s="2"/>
      <c r="AC457" s="2"/>
      <c r="AD457" s="2"/>
      <c r="AE457" s="2"/>
      <c r="AF457" s="2"/>
      <c r="AG457" s="2"/>
      <c r="AH457" s="2"/>
      <c r="AI457" s="2"/>
      <c r="AJ457" s="2"/>
      <c r="AK457" s="2"/>
      <c r="AL457" s="2"/>
      <c r="AM457" s="2"/>
      <c r="AN457" s="2"/>
      <c r="AO457" s="2"/>
      <c r="AP457" s="2"/>
      <c r="AQ457" s="2"/>
      <c r="AR457" s="2"/>
      <c r="AS457" s="457"/>
      <c r="AT457" s="457"/>
      <c r="AU457" s="457"/>
      <c r="AV457" s="457"/>
      <c r="AW457" s="457"/>
      <c r="AX457" s="457"/>
      <c r="AY457" s="457"/>
      <c r="AZ457" s="457"/>
      <c r="BA457" s="457"/>
      <c r="BB457" s="457"/>
      <c r="BC457" s="457"/>
      <c r="BD457" s="457"/>
      <c r="BE457" s="457"/>
      <c r="BF457" s="457"/>
      <c r="BG457" s="457"/>
      <c r="BH457" s="457"/>
      <c r="BI457" s="457"/>
      <c r="BJ457" s="457"/>
      <c r="BK457" s="457"/>
      <c r="BL457" s="457"/>
      <c r="BM457" s="457"/>
      <c r="BN457" s="457"/>
      <c r="BO457" s="457"/>
      <c r="BP457" s="457"/>
      <c r="BQ457" s="457"/>
      <c r="BR457" s="457"/>
      <c r="BS457" s="457"/>
      <c r="BT457" s="457"/>
      <c r="BU457" s="457"/>
      <c r="BV457" s="457"/>
      <c r="BW457" s="457"/>
    </row>
    <row r="458" spans="1:75" ht="12.75">
      <c r="A458" s="1"/>
      <c r="B458" s="1"/>
      <c r="C458" s="1"/>
      <c r="D458" s="1"/>
      <c r="E458" s="1"/>
      <c r="F458" s="1"/>
      <c r="G458" s="1"/>
      <c r="H458" s="1"/>
      <c r="I458" s="1"/>
      <c r="J458" s="1"/>
      <c r="K458" s="1"/>
      <c r="L458" s="1"/>
      <c r="T458" s="1"/>
      <c r="U458" s="2"/>
      <c r="V458" s="2"/>
      <c r="W458" s="2"/>
      <c r="X458" s="2"/>
      <c r="Y458" s="2"/>
      <c r="Z458" s="455" t="s">
        <v>154</v>
      </c>
      <c r="AA458" s="2"/>
      <c r="AB458" s="2"/>
      <c r="AC458" s="2"/>
      <c r="AD458" s="2"/>
      <c r="AE458" s="2"/>
      <c r="AF458" s="2"/>
      <c r="AG458" s="2"/>
      <c r="AH458" s="2"/>
      <c r="AI458" s="2"/>
      <c r="AJ458" s="2"/>
      <c r="AK458" s="2"/>
      <c r="AL458" s="2"/>
      <c r="AM458" s="2"/>
      <c r="AN458" s="2"/>
      <c r="AO458" s="2"/>
      <c r="AP458" s="2"/>
      <c r="AQ458" s="2"/>
      <c r="AR458" s="2"/>
      <c r="AS458" s="457"/>
      <c r="AT458" s="457"/>
      <c r="AU458" s="457"/>
      <c r="AV458" s="457"/>
      <c r="AW458" s="457"/>
      <c r="AX458" s="457"/>
      <c r="AY458" s="457"/>
      <c r="AZ458" s="457"/>
      <c r="BA458" s="457"/>
      <c r="BB458" s="457"/>
      <c r="BC458" s="457"/>
      <c r="BD458" s="457"/>
      <c r="BE458" s="457"/>
      <c r="BF458" s="457"/>
      <c r="BG458" s="457"/>
      <c r="BH458" s="457"/>
      <c r="BI458" s="457"/>
      <c r="BJ458" s="457"/>
      <c r="BK458" s="457"/>
      <c r="BL458" s="457"/>
      <c r="BM458" s="457"/>
      <c r="BN458" s="457"/>
      <c r="BO458" s="457"/>
      <c r="BP458" s="457"/>
      <c r="BQ458" s="457"/>
      <c r="BR458" s="457"/>
      <c r="BS458" s="457"/>
      <c r="BT458" s="457"/>
      <c r="BU458" s="457"/>
      <c r="BV458" s="457"/>
      <c r="BW458" s="457"/>
    </row>
    <row r="459" spans="1:75" ht="12.75">
      <c r="A459" s="1"/>
      <c r="B459" s="1"/>
      <c r="C459" s="1"/>
      <c r="D459" s="1"/>
      <c r="E459" s="1"/>
      <c r="F459" s="1"/>
      <c r="G459" s="1"/>
      <c r="H459" s="1"/>
      <c r="I459" s="1"/>
      <c r="J459" s="1"/>
      <c r="K459" s="1"/>
      <c r="L459" s="1"/>
      <c r="T459" s="1"/>
      <c r="U459" s="2"/>
      <c r="V459" s="2"/>
      <c r="W459" s="2"/>
      <c r="X459" s="2"/>
      <c r="Y459" s="2"/>
      <c r="Z459" s="455" t="s">
        <v>155</v>
      </c>
      <c r="AA459" s="2"/>
      <c r="AB459" s="2"/>
      <c r="AC459" s="2"/>
      <c r="AD459" s="2"/>
      <c r="AE459" s="2"/>
      <c r="AF459" s="2"/>
      <c r="AG459" s="2"/>
      <c r="AH459" s="2"/>
      <c r="AI459" s="2"/>
      <c r="AJ459" s="2"/>
      <c r="AK459" s="2"/>
      <c r="AL459" s="2"/>
      <c r="AM459" s="2"/>
      <c r="AN459" s="2"/>
      <c r="AO459" s="2"/>
      <c r="AP459" s="2"/>
      <c r="AQ459" s="2"/>
      <c r="AR459" s="2"/>
      <c r="AS459" s="457"/>
      <c r="AT459" s="457"/>
      <c r="AU459" s="457"/>
      <c r="AV459" s="457"/>
      <c r="AW459" s="457"/>
      <c r="AX459" s="457"/>
      <c r="AY459" s="457"/>
      <c r="AZ459" s="457"/>
      <c r="BA459" s="457"/>
      <c r="BB459" s="457"/>
      <c r="BC459" s="457"/>
      <c r="BD459" s="457"/>
      <c r="BE459" s="457"/>
      <c r="BF459" s="457"/>
      <c r="BG459" s="457"/>
      <c r="BH459" s="457"/>
      <c r="BI459" s="457"/>
      <c r="BJ459" s="457"/>
      <c r="BK459" s="457"/>
      <c r="BL459" s="457"/>
      <c r="BM459" s="457"/>
      <c r="BN459" s="457"/>
      <c r="BO459" s="457"/>
      <c r="BP459" s="457"/>
      <c r="BQ459" s="457"/>
      <c r="BR459" s="457"/>
      <c r="BS459" s="457"/>
      <c r="BT459" s="457"/>
      <c r="BU459" s="457"/>
      <c r="BV459" s="457"/>
      <c r="BW459" s="457"/>
    </row>
    <row r="460" spans="1:75" ht="12.75">
      <c r="A460" s="1"/>
      <c r="B460" s="1"/>
      <c r="C460" s="1"/>
      <c r="D460" s="1"/>
      <c r="E460" s="1"/>
      <c r="F460" s="1"/>
      <c r="G460" s="1"/>
      <c r="H460" s="1"/>
      <c r="I460" s="1"/>
      <c r="J460" s="1"/>
      <c r="K460" s="1"/>
      <c r="L460" s="1"/>
      <c r="T460" s="1"/>
      <c r="U460" s="2"/>
      <c r="V460" s="2"/>
      <c r="W460" s="2"/>
      <c r="X460" s="2"/>
      <c r="Y460" s="2"/>
      <c r="Z460" s="455" t="s">
        <v>156</v>
      </c>
      <c r="AA460" s="2"/>
      <c r="AB460" s="2"/>
      <c r="AC460" s="2"/>
      <c r="AD460" s="2"/>
      <c r="AE460" s="2"/>
      <c r="AF460" s="2"/>
      <c r="AG460" s="2"/>
      <c r="AH460" s="2"/>
      <c r="AI460" s="2"/>
      <c r="AJ460" s="2"/>
      <c r="AK460" s="2"/>
      <c r="AL460" s="2"/>
      <c r="AM460" s="2"/>
      <c r="AN460" s="2"/>
      <c r="AO460" s="2"/>
      <c r="AP460" s="2"/>
      <c r="AQ460" s="2"/>
      <c r="AR460" s="2"/>
      <c r="AS460" s="457"/>
      <c r="AT460" s="457"/>
      <c r="AU460" s="457"/>
      <c r="AV460" s="457"/>
      <c r="AW460" s="457"/>
      <c r="AX460" s="457"/>
      <c r="AY460" s="457"/>
      <c r="AZ460" s="457"/>
      <c r="BA460" s="457"/>
      <c r="BB460" s="457"/>
      <c r="BC460" s="457"/>
      <c r="BD460" s="457"/>
      <c r="BE460" s="457"/>
      <c r="BF460" s="457"/>
      <c r="BG460" s="457"/>
      <c r="BH460" s="457"/>
      <c r="BI460" s="457"/>
      <c r="BJ460" s="457"/>
      <c r="BK460" s="457"/>
      <c r="BL460" s="457"/>
      <c r="BM460" s="457"/>
      <c r="BN460" s="457"/>
      <c r="BO460" s="457"/>
      <c r="BP460" s="457"/>
      <c r="BQ460" s="457"/>
      <c r="BR460" s="457"/>
      <c r="BS460" s="457"/>
      <c r="BT460" s="457"/>
      <c r="BU460" s="457"/>
      <c r="BV460" s="457"/>
      <c r="BW460" s="457"/>
    </row>
    <row r="461" spans="1:75" ht="12.75">
      <c r="A461" s="1"/>
      <c r="B461" s="1"/>
      <c r="C461" s="1"/>
      <c r="D461" s="1"/>
      <c r="E461" s="1"/>
      <c r="F461" s="1"/>
      <c r="G461" s="1"/>
      <c r="H461" s="1"/>
      <c r="I461" s="1"/>
      <c r="J461" s="1"/>
      <c r="K461" s="1"/>
      <c r="L461" s="1"/>
      <c r="T461" s="1"/>
      <c r="U461" s="2"/>
      <c r="V461" s="2"/>
      <c r="W461" s="2"/>
      <c r="X461" s="2"/>
      <c r="Y461" s="2"/>
      <c r="Z461" s="455" t="s">
        <v>157</v>
      </c>
      <c r="AA461" s="2"/>
      <c r="AB461" s="2"/>
      <c r="AC461" s="2"/>
      <c r="AD461" s="2"/>
      <c r="AE461" s="2"/>
      <c r="AF461" s="2"/>
      <c r="AG461" s="2"/>
      <c r="AH461" s="2"/>
      <c r="AI461" s="2"/>
      <c r="AJ461" s="2"/>
      <c r="AK461" s="2"/>
      <c r="AL461" s="2"/>
      <c r="AM461" s="2"/>
      <c r="AN461" s="2"/>
      <c r="AO461" s="2"/>
      <c r="AP461" s="2"/>
      <c r="AQ461" s="2"/>
      <c r="AR461" s="2"/>
      <c r="AS461" s="457"/>
      <c r="AT461" s="457"/>
      <c r="AU461" s="457"/>
      <c r="AV461" s="457"/>
      <c r="AW461" s="457"/>
      <c r="AX461" s="457"/>
      <c r="AY461" s="457"/>
      <c r="AZ461" s="457"/>
      <c r="BA461" s="457"/>
      <c r="BB461" s="457"/>
      <c r="BC461" s="457"/>
      <c r="BD461" s="457"/>
      <c r="BE461" s="457"/>
      <c r="BF461" s="457"/>
      <c r="BG461" s="457"/>
      <c r="BH461" s="457"/>
      <c r="BI461" s="457"/>
      <c r="BJ461" s="457"/>
      <c r="BK461" s="457"/>
      <c r="BL461" s="457"/>
      <c r="BM461" s="457"/>
      <c r="BN461" s="457"/>
      <c r="BO461" s="457"/>
      <c r="BP461" s="457"/>
      <c r="BQ461" s="457"/>
      <c r="BR461" s="457"/>
      <c r="BS461" s="457"/>
      <c r="BT461" s="457"/>
      <c r="BU461" s="457"/>
      <c r="BV461" s="457"/>
      <c r="BW461" s="457"/>
    </row>
    <row r="462" spans="1:75" ht="12.75">
      <c r="A462" s="1"/>
      <c r="B462" s="1"/>
      <c r="C462" s="1"/>
      <c r="D462" s="1"/>
      <c r="E462" s="1"/>
      <c r="F462" s="1"/>
      <c r="G462" s="1"/>
      <c r="H462" s="1"/>
      <c r="I462" s="1"/>
      <c r="J462" s="1"/>
      <c r="K462" s="1"/>
      <c r="L462" s="1"/>
      <c r="T462" s="1"/>
      <c r="U462" s="2"/>
      <c r="V462" s="2"/>
      <c r="W462" s="2"/>
      <c r="X462" s="2"/>
      <c r="Y462" s="2"/>
      <c r="Z462" s="455" t="s">
        <v>158</v>
      </c>
      <c r="AA462" s="2"/>
      <c r="AB462" s="2"/>
      <c r="AC462" s="2"/>
      <c r="AD462" s="2"/>
      <c r="AE462" s="2"/>
      <c r="AF462" s="2"/>
      <c r="AG462" s="2"/>
      <c r="AH462" s="2"/>
      <c r="AI462" s="2"/>
      <c r="AJ462" s="2"/>
      <c r="AK462" s="2"/>
      <c r="AL462" s="2"/>
      <c r="AM462" s="2"/>
      <c r="AN462" s="2"/>
      <c r="AO462" s="2"/>
      <c r="AP462" s="2"/>
      <c r="AQ462" s="2"/>
      <c r="AR462" s="2"/>
      <c r="AS462" s="457"/>
      <c r="AT462" s="457"/>
      <c r="AU462" s="457"/>
      <c r="AV462" s="457"/>
      <c r="AW462" s="457"/>
      <c r="AX462" s="457"/>
      <c r="AY462" s="457"/>
      <c r="AZ462" s="457"/>
      <c r="BA462" s="457"/>
      <c r="BB462" s="457"/>
      <c r="BC462" s="457"/>
      <c r="BD462" s="457"/>
      <c r="BE462" s="457"/>
      <c r="BF462" s="457"/>
      <c r="BG462" s="457"/>
      <c r="BH462" s="457"/>
      <c r="BI462" s="457"/>
      <c r="BJ462" s="457"/>
      <c r="BK462" s="457"/>
      <c r="BL462" s="457"/>
      <c r="BM462" s="457"/>
      <c r="BN462" s="457"/>
      <c r="BO462" s="457"/>
      <c r="BP462" s="457"/>
      <c r="BQ462" s="457"/>
      <c r="BR462" s="457"/>
      <c r="BS462" s="457"/>
      <c r="BT462" s="457"/>
      <c r="BU462" s="457"/>
      <c r="BV462" s="457"/>
      <c r="BW462" s="457"/>
    </row>
    <row r="463" spans="1:75" ht="12.75">
      <c r="A463" s="1"/>
      <c r="B463" s="1"/>
      <c r="C463" s="1"/>
      <c r="D463" s="1"/>
      <c r="E463" s="1"/>
      <c r="F463" s="1"/>
      <c r="G463" s="1"/>
      <c r="H463" s="1"/>
      <c r="I463" s="1"/>
      <c r="J463" s="1"/>
      <c r="K463" s="1"/>
      <c r="L463" s="1"/>
      <c r="T463" s="1"/>
      <c r="U463" s="2"/>
      <c r="V463" s="2"/>
      <c r="W463" s="2"/>
      <c r="X463" s="2"/>
      <c r="Y463" s="2"/>
      <c r="Z463" s="455" t="s">
        <v>159</v>
      </c>
      <c r="AA463" s="2"/>
      <c r="AB463" s="2"/>
      <c r="AC463" s="2"/>
      <c r="AD463" s="2"/>
      <c r="AE463" s="2"/>
      <c r="AF463" s="2"/>
      <c r="AG463" s="2"/>
      <c r="AH463" s="2"/>
      <c r="AI463" s="2"/>
      <c r="AJ463" s="2"/>
      <c r="AK463" s="2"/>
      <c r="AL463" s="2"/>
      <c r="AM463" s="2"/>
      <c r="AN463" s="2"/>
      <c r="AO463" s="2"/>
      <c r="AP463" s="2"/>
      <c r="AQ463" s="2"/>
      <c r="AR463" s="2"/>
      <c r="AS463" s="457"/>
      <c r="AT463" s="457"/>
      <c r="AU463" s="457"/>
      <c r="AV463" s="457"/>
      <c r="AW463" s="457"/>
      <c r="AX463" s="457"/>
      <c r="AY463" s="457"/>
      <c r="AZ463" s="457"/>
      <c r="BA463" s="457"/>
      <c r="BB463" s="457"/>
      <c r="BC463" s="457"/>
      <c r="BD463" s="457"/>
      <c r="BE463" s="457"/>
      <c r="BF463" s="457"/>
      <c r="BG463" s="457"/>
      <c r="BH463" s="457"/>
      <c r="BI463" s="457"/>
      <c r="BJ463" s="457"/>
      <c r="BK463" s="457"/>
      <c r="BL463" s="457"/>
      <c r="BM463" s="457"/>
      <c r="BN463" s="457"/>
      <c r="BO463" s="457"/>
      <c r="BP463" s="457"/>
      <c r="BQ463" s="457"/>
      <c r="BR463" s="457"/>
      <c r="BS463" s="457"/>
      <c r="BT463" s="457"/>
      <c r="BU463" s="457"/>
      <c r="BV463" s="457"/>
      <c r="BW463" s="457"/>
    </row>
    <row r="464" spans="1:75" ht="12.75">
      <c r="A464" s="1"/>
      <c r="B464" s="1"/>
      <c r="C464" s="1"/>
      <c r="D464" s="1"/>
      <c r="E464" s="1"/>
      <c r="F464" s="1"/>
      <c r="G464" s="1"/>
      <c r="H464" s="1"/>
      <c r="I464" s="1"/>
      <c r="J464" s="1"/>
      <c r="K464" s="1"/>
      <c r="L464" s="1"/>
      <c r="T464" s="1"/>
      <c r="U464" s="2"/>
      <c r="V464" s="2"/>
      <c r="W464" s="2"/>
      <c r="X464" s="2"/>
      <c r="Y464" s="2"/>
      <c r="Z464" s="455" t="s">
        <v>160</v>
      </c>
      <c r="AA464" s="2"/>
      <c r="AB464" s="2"/>
      <c r="AC464" s="2"/>
      <c r="AD464" s="2"/>
      <c r="AE464" s="2"/>
      <c r="AF464" s="2"/>
      <c r="AG464" s="2"/>
      <c r="AH464" s="2"/>
      <c r="AI464" s="2"/>
      <c r="AJ464" s="2"/>
      <c r="AK464" s="2"/>
      <c r="AL464" s="2"/>
      <c r="AM464" s="2"/>
      <c r="AN464" s="2"/>
      <c r="AO464" s="2"/>
      <c r="AP464" s="2"/>
      <c r="AQ464" s="2"/>
      <c r="AR464" s="2"/>
      <c r="AS464" s="457"/>
      <c r="AT464" s="457"/>
      <c r="AU464" s="457"/>
      <c r="AV464" s="457"/>
      <c r="AW464" s="457"/>
      <c r="AX464" s="457"/>
      <c r="AY464" s="457"/>
      <c r="AZ464" s="457"/>
      <c r="BA464" s="457"/>
      <c r="BB464" s="457"/>
      <c r="BC464" s="457"/>
      <c r="BD464" s="457"/>
      <c r="BE464" s="457"/>
      <c r="BF464" s="457"/>
      <c r="BG464" s="457"/>
      <c r="BH464" s="457"/>
      <c r="BI464" s="457"/>
      <c r="BJ464" s="457"/>
      <c r="BK464" s="457"/>
      <c r="BL464" s="457"/>
      <c r="BM464" s="457"/>
      <c r="BN464" s="457"/>
      <c r="BO464" s="457"/>
      <c r="BP464" s="457"/>
      <c r="BQ464" s="457"/>
      <c r="BR464" s="457"/>
      <c r="BS464" s="457"/>
      <c r="BT464" s="457"/>
      <c r="BU464" s="457"/>
      <c r="BV464" s="457"/>
      <c r="BW464" s="457"/>
    </row>
    <row r="465" spans="1:75" ht="12.75">
      <c r="A465" s="1"/>
      <c r="B465" s="1"/>
      <c r="C465" s="1"/>
      <c r="D465" s="1"/>
      <c r="E465" s="1"/>
      <c r="F465" s="1"/>
      <c r="G465" s="1"/>
      <c r="H465" s="1"/>
      <c r="I465" s="1"/>
      <c r="J465" s="1"/>
      <c r="K465" s="1"/>
      <c r="L465" s="1"/>
      <c r="T465" s="1"/>
      <c r="U465" s="2"/>
      <c r="V465" s="2"/>
      <c r="W465" s="2"/>
      <c r="X465" s="2"/>
      <c r="Y465" s="2"/>
      <c r="Z465" s="455" t="s">
        <v>161</v>
      </c>
      <c r="AA465" s="2"/>
      <c r="AB465" s="2"/>
      <c r="AC465" s="2"/>
      <c r="AD465" s="2"/>
      <c r="AE465" s="2"/>
      <c r="AF465" s="2"/>
      <c r="AG465" s="2"/>
      <c r="AH465" s="2"/>
      <c r="AI465" s="2"/>
      <c r="AJ465" s="2"/>
      <c r="AK465" s="2"/>
      <c r="AL465" s="2"/>
      <c r="AM465" s="2"/>
      <c r="AN465" s="2"/>
      <c r="AO465" s="2"/>
      <c r="AP465" s="2"/>
      <c r="AQ465" s="2"/>
      <c r="AR465" s="2"/>
      <c r="AS465" s="457"/>
      <c r="AT465" s="457"/>
      <c r="AU465" s="457"/>
      <c r="AV465" s="457"/>
      <c r="AW465" s="457"/>
      <c r="AX465" s="457"/>
      <c r="AY465" s="457"/>
      <c r="AZ465" s="457"/>
      <c r="BA465" s="457"/>
      <c r="BB465" s="457"/>
      <c r="BC465" s="457"/>
      <c r="BD465" s="457"/>
      <c r="BE465" s="457"/>
      <c r="BF465" s="457"/>
      <c r="BG465" s="457"/>
      <c r="BH465" s="457"/>
      <c r="BI465" s="457"/>
      <c r="BJ465" s="457"/>
      <c r="BK465" s="457"/>
      <c r="BL465" s="457"/>
      <c r="BM465" s="457"/>
      <c r="BN465" s="457"/>
      <c r="BO465" s="457"/>
      <c r="BP465" s="457"/>
      <c r="BQ465" s="457"/>
      <c r="BR465" s="457"/>
      <c r="BS465" s="457"/>
      <c r="BT465" s="457"/>
      <c r="BU465" s="457"/>
      <c r="BV465" s="457"/>
      <c r="BW465" s="457"/>
    </row>
    <row r="466" spans="1:75" ht="12.75">
      <c r="A466" s="1"/>
      <c r="B466" s="1"/>
      <c r="C466" s="1"/>
      <c r="D466" s="1"/>
      <c r="E466" s="1"/>
      <c r="F466" s="1"/>
      <c r="G466" s="1"/>
      <c r="H466" s="1"/>
      <c r="I466" s="1"/>
      <c r="J466" s="1"/>
      <c r="K466" s="1"/>
      <c r="L466" s="1"/>
      <c r="T466" s="1"/>
      <c r="U466" s="2"/>
      <c r="V466" s="2"/>
      <c r="W466" s="2"/>
      <c r="X466" s="2"/>
      <c r="Y466" s="2"/>
      <c r="Z466" s="455" t="s">
        <v>162</v>
      </c>
      <c r="AA466" s="2"/>
      <c r="AB466" s="2"/>
      <c r="AC466" s="2"/>
      <c r="AD466" s="2"/>
      <c r="AE466" s="2"/>
      <c r="AF466" s="2"/>
      <c r="AG466" s="2"/>
      <c r="AH466" s="2"/>
      <c r="AI466" s="2"/>
      <c r="AJ466" s="2"/>
      <c r="AK466" s="2"/>
      <c r="AL466" s="2"/>
      <c r="AM466" s="2"/>
      <c r="AN466" s="2"/>
      <c r="AO466" s="2"/>
      <c r="AP466" s="2"/>
      <c r="AQ466" s="2"/>
      <c r="AR466" s="2"/>
      <c r="AS466" s="457"/>
      <c r="AT466" s="457"/>
      <c r="AU466" s="457"/>
      <c r="AV466" s="457"/>
      <c r="AW466" s="457"/>
      <c r="AX466" s="457"/>
      <c r="AY466" s="457"/>
      <c r="AZ466" s="457"/>
      <c r="BA466" s="457"/>
      <c r="BB466" s="457"/>
      <c r="BC466" s="457"/>
      <c r="BD466" s="457"/>
      <c r="BE466" s="457"/>
      <c r="BF466" s="457"/>
      <c r="BG466" s="457"/>
      <c r="BH466" s="457"/>
      <c r="BI466" s="457"/>
      <c r="BJ466" s="457"/>
      <c r="BK466" s="457"/>
      <c r="BL466" s="457"/>
      <c r="BM466" s="457"/>
      <c r="BN466" s="457"/>
      <c r="BO466" s="457"/>
      <c r="BP466" s="457"/>
      <c r="BQ466" s="457"/>
      <c r="BR466" s="457"/>
      <c r="BS466" s="457"/>
      <c r="BT466" s="457"/>
      <c r="BU466" s="457"/>
      <c r="BV466" s="457"/>
      <c r="BW466" s="457"/>
    </row>
    <row r="467" spans="1:75" ht="12.75">
      <c r="A467" s="1"/>
      <c r="B467" s="1"/>
      <c r="C467" s="1"/>
      <c r="D467" s="1"/>
      <c r="E467" s="1"/>
      <c r="F467" s="1"/>
      <c r="G467" s="1"/>
      <c r="H467" s="1"/>
      <c r="I467" s="1"/>
      <c r="J467" s="1"/>
      <c r="K467" s="1"/>
      <c r="L467" s="1"/>
      <c r="T467" s="1"/>
      <c r="U467" s="2"/>
      <c r="V467" s="2"/>
      <c r="W467" s="2"/>
      <c r="X467" s="2"/>
      <c r="Y467" s="2"/>
      <c r="Z467" s="455" t="s">
        <v>163</v>
      </c>
      <c r="AA467" s="2"/>
      <c r="AB467" s="2"/>
      <c r="AC467" s="2"/>
      <c r="AD467" s="2"/>
      <c r="AE467" s="2"/>
      <c r="AF467" s="2"/>
      <c r="AG467" s="2"/>
      <c r="AH467" s="2"/>
      <c r="AI467" s="2"/>
      <c r="AJ467" s="2"/>
      <c r="AK467" s="2"/>
      <c r="AL467" s="2"/>
      <c r="AM467" s="2"/>
      <c r="AN467" s="2"/>
      <c r="AO467" s="2"/>
      <c r="AP467" s="2"/>
      <c r="AQ467" s="2"/>
      <c r="AR467" s="2"/>
      <c r="AS467" s="457"/>
      <c r="AT467" s="457"/>
      <c r="AU467" s="457"/>
      <c r="AV467" s="457"/>
      <c r="AW467" s="457"/>
      <c r="AX467" s="457"/>
      <c r="AY467" s="457"/>
      <c r="AZ467" s="457"/>
      <c r="BA467" s="457"/>
      <c r="BB467" s="457"/>
      <c r="BC467" s="457"/>
      <c r="BD467" s="457"/>
      <c r="BE467" s="457"/>
      <c r="BF467" s="457"/>
      <c r="BG467" s="457"/>
      <c r="BH467" s="457"/>
      <c r="BI467" s="457"/>
      <c r="BJ467" s="457"/>
      <c r="BK467" s="457"/>
      <c r="BL467" s="457"/>
      <c r="BM467" s="457"/>
      <c r="BN467" s="457"/>
      <c r="BO467" s="457"/>
      <c r="BP467" s="457"/>
      <c r="BQ467" s="457"/>
      <c r="BR467" s="457"/>
      <c r="BS467" s="457"/>
      <c r="BT467" s="457"/>
      <c r="BU467" s="457"/>
      <c r="BV467" s="457"/>
      <c r="BW467" s="457"/>
    </row>
    <row r="468" spans="1:75" ht="12.75">
      <c r="A468" s="1"/>
      <c r="B468" s="1"/>
      <c r="C468" s="1"/>
      <c r="D468" s="1"/>
      <c r="E468" s="1"/>
      <c r="F468" s="1"/>
      <c r="G468" s="1"/>
      <c r="H468" s="1"/>
      <c r="I468" s="1"/>
      <c r="J468" s="1"/>
      <c r="K468" s="1"/>
      <c r="L468" s="1"/>
      <c r="T468" s="1"/>
      <c r="U468" s="2"/>
      <c r="V468" s="2"/>
      <c r="W468" s="2"/>
      <c r="X468" s="2"/>
      <c r="Y468" s="2"/>
      <c r="Z468" s="455" t="s">
        <v>164</v>
      </c>
      <c r="AA468" s="2"/>
      <c r="AB468" s="2"/>
      <c r="AC468" s="2"/>
      <c r="AD468" s="2"/>
      <c r="AE468" s="2"/>
      <c r="AF468" s="2"/>
      <c r="AG468" s="2"/>
      <c r="AH468" s="2"/>
      <c r="AI468" s="2"/>
      <c r="AJ468" s="2"/>
      <c r="AK468" s="2"/>
      <c r="AL468" s="2"/>
      <c r="AM468" s="2"/>
      <c r="AN468" s="2"/>
      <c r="AO468" s="2"/>
      <c r="AP468" s="2"/>
      <c r="AQ468" s="2"/>
      <c r="AR468" s="2"/>
      <c r="AS468" s="457"/>
      <c r="AT468" s="457"/>
      <c r="AU468" s="457"/>
      <c r="AV468" s="457"/>
      <c r="AW468" s="457"/>
      <c r="AX468" s="457"/>
      <c r="AY468" s="457"/>
      <c r="AZ468" s="457"/>
      <c r="BA468" s="457"/>
      <c r="BB468" s="457"/>
      <c r="BC468" s="457"/>
      <c r="BD468" s="457"/>
      <c r="BE468" s="457"/>
      <c r="BF468" s="457"/>
      <c r="BG468" s="457"/>
      <c r="BH468" s="457"/>
      <c r="BI468" s="457"/>
      <c r="BJ468" s="457"/>
      <c r="BK468" s="457"/>
      <c r="BL468" s="457"/>
      <c r="BM468" s="457"/>
      <c r="BN468" s="457"/>
      <c r="BO468" s="457"/>
      <c r="BP468" s="457"/>
      <c r="BQ468" s="457"/>
      <c r="BR468" s="457"/>
      <c r="BS468" s="457"/>
      <c r="BT468" s="457"/>
      <c r="BU468" s="457"/>
      <c r="BV468" s="457"/>
      <c r="BW468" s="457"/>
    </row>
    <row r="469" spans="1:75" ht="12.75">
      <c r="A469" s="1"/>
      <c r="B469" s="1"/>
      <c r="C469" s="1"/>
      <c r="D469" s="1"/>
      <c r="E469" s="1"/>
      <c r="F469" s="1"/>
      <c r="G469" s="1"/>
      <c r="H469" s="1"/>
      <c r="I469" s="1"/>
      <c r="J469" s="1"/>
      <c r="K469" s="1"/>
      <c r="L469" s="1"/>
      <c r="T469" s="1"/>
      <c r="U469" s="2"/>
      <c r="V469" s="2"/>
      <c r="W469" s="2"/>
      <c r="X469" s="2"/>
      <c r="Y469" s="2"/>
      <c r="Z469" s="455" t="s">
        <v>165</v>
      </c>
      <c r="AA469" s="2"/>
      <c r="AB469" s="2"/>
      <c r="AC469" s="2"/>
      <c r="AD469" s="2"/>
      <c r="AE469" s="2"/>
      <c r="AF469" s="2"/>
      <c r="AG469" s="2"/>
      <c r="AH469" s="2"/>
      <c r="AI469" s="2"/>
      <c r="AJ469" s="2"/>
      <c r="AK469" s="2"/>
      <c r="AL469" s="2"/>
      <c r="AM469" s="2"/>
      <c r="AN469" s="2"/>
      <c r="AO469" s="2"/>
      <c r="AP469" s="2"/>
      <c r="AQ469" s="2"/>
      <c r="AR469" s="2"/>
      <c r="AS469" s="457"/>
      <c r="AT469" s="457"/>
      <c r="AU469" s="457"/>
      <c r="AV469" s="457"/>
      <c r="AW469" s="457"/>
      <c r="AX469" s="457"/>
      <c r="AY469" s="457"/>
      <c r="AZ469" s="457"/>
      <c r="BA469" s="457"/>
      <c r="BB469" s="457"/>
      <c r="BC469" s="457"/>
      <c r="BD469" s="457"/>
      <c r="BE469" s="457"/>
      <c r="BF469" s="457"/>
      <c r="BG469" s="457"/>
      <c r="BH469" s="457"/>
      <c r="BI469" s="457"/>
      <c r="BJ469" s="457"/>
      <c r="BK469" s="457"/>
      <c r="BL469" s="457"/>
      <c r="BM469" s="457"/>
      <c r="BN469" s="457"/>
      <c r="BO469" s="457"/>
      <c r="BP469" s="457"/>
      <c r="BQ469" s="457"/>
      <c r="BR469" s="457"/>
      <c r="BS469" s="457"/>
      <c r="BT469" s="457"/>
      <c r="BU469" s="457"/>
      <c r="BV469" s="457"/>
      <c r="BW469" s="457"/>
    </row>
    <row r="470" spans="1:75" ht="12.75">
      <c r="A470" s="1"/>
      <c r="B470" s="1"/>
      <c r="C470" s="1"/>
      <c r="D470" s="1"/>
      <c r="E470" s="1"/>
      <c r="F470" s="1"/>
      <c r="G470" s="1"/>
      <c r="H470" s="1"/>
      <c r="I470" s="1"/>
      <c r="J470" s="1"/>
      <c r="K470" s="1"/>
      <c r="L470" s="1"/>
      <c r="T470" s="1"/>
      <c r="U470" s="2"/>
      <c r="V470" s="2"/>
      <c r="W470" s="2"/>
      <c r="X470" s="2"/>
      <c r="Y470" s="2"/>
      <c r="Z470" s="455" t="s">
        <v>166</v>
      </c>
      <c r="AA470" s="2"/>
      <c r="AB470" s="2"/>
      <c r="AC470" s="2"/>
      <c r="AD470" s="2"/>
      <c r="AE470" s="2"/>
      <c r="AF470" s="2"/>
      <c r="AG470" s="2"/>
      <c r="AH470" s="2"/>
      <c r="AI470" s="2"/>
      <c r="AJ470" s="2"/>
      <c r="AK470" s="2"/>
      <c r="AL470" s="2"/>
      <c r="AM470" s="2"/>
      <c r="AN470" s="2"/>
      <c r="AO470" s="2"/>
      <c r="AP470" s="2"/>
      <c r="AQ470" s="2"/>
      <c r="AR470" s="2"/>
      <c r="AS470" s="457"/>
      <c r="AT470" s="457"/>
      <c r="AU470" s="457"/>
      <c r="AV470" s="457"/>
      <c r="AW470" s="457"/>
      <c r="AX470" s="457"/>
      <c r="AY470" s="457"/>
      <c r="AZ470" s="457"/>
      <c r="BA470" s="457"/>
      <c r="BB470" s="457"/>
      <c r="BC470" s="457"/>
      <c r="BD470" s="457"/>
      <c r="BE470" s="457"/>
      <c r="BF470" s="457"/>
      <c r="BG470" s="457"/>
      <c r="BH470" s="457"/>
      <c r="BI470" s="457"/>
      <c r="BJ470" s="457"/>
      <c r="BK470" s="457"/>
      <c r="BL470" s="457"/>
      <c r="BM470" s="457"/>
      <c r="BN470" s="457"/>
      <c r="BO470" s="457"/>
      <c r="BP470" s="457"/>
      <c r="BQ470" s="457"/>
      <c r="BR470" s="457"/>
      <c r="BS470" s="457"/>
      <c r="BT470" s="457"/>
      <c r="BU470" s="457"/>
      <c r="BV470" s="457"/>
      <c r="BW470" s="457"/>
    </row>
    <row r="471" spans="1:75" ht="12.75">
      <c r="A471" s="1"/>
      <c r="B471" s="1"/>
      <c r="C471" s="1"/>
      <c r="D471" s="1"/>
      <c r="E471" s="1"/>
      <c r="F471" s="1"/>
      <c r="G471" s="1"/>
      <c r="H471" s="1"/>
      <c r="I471" s="1"/>
      <c r="J471" s="1"/>
      <c r="K471" s="1"/>
      <c r="L471" s="1"/>
      <c r="T471" s="1"/>
      <c r="U471" s="2"/>
      <c r="V471" s="2"/>
      <c r="W471" s="2"/>
      <c r="X471" s="2"/>
      <c r="Y471" s="2"/>
      <c r="Z471" s="455" t="s">
        <v>167</v>
      </c>
      <c r="AA471" s="2"/>
      <c r="AB471" s="2"/>
      <c r="AC471" s="2"/>
      <c r="AD471" s="2"/>
      <c r="AE471" s="2"/>
      <c r="AF471" s="2"/>
      <c r="AG471" s="2"/>
      <c r="AH471" s="2"/>
      <c r="AI471" s="2"/>
      <c r="AJ471" s="2"/>
      <c r="AK471" s="2"/>
      <c r="AL471" s="2"/>
      <c r="AM471" s="2"/>
      <c r="AN471" s="2"/>
      <c r="AO471" s="2"/>
      <c r="AP471" s="2"/>
      <c r="AQ471" s="2"/>
      <c r="AR471" s="2"/>
      <c r="AS471" s="457"/>
      <c r="AT471" s="457"/>
      <c r="AU471" s="457"/>
      <c r="AV471" s="457"/>
      <c r="AW471" s="457"/>
      <c r="AX471" s="457"/>
      <c r="AY471" s="457"/>
      <c r="AZ471" s="457"/>
      <c r="BA471" s="457"/>
      <c r="BB471" s="457"/>
      <c r="BC471" s="457"/>
      <c r="BD471" s="457"/>
      <c r="BE471" s="457"/>
      <c r="BF471" s="457"/>
      <c r="BG471" s="457"/>
      <c r="BH471" s="457"/>
      <c r="BI471" s="457"/>
      <c r="BJ471" s="457"/>
      <c r="BK471" s="457"/>
      <c r="BL471" s="457"/>
      <c r="BM471" s="457"/>
      <c r="BN471" s="457"/>
      <c r="BO471" s="457"/>
      <c r="BP471" s="457"/>
      <c r="BQ471" s="457"/>
      <c r="BR471" s="457"/>
      <c r="BS471" s="457"/>
      <c r="BT471" s="457"/>
      <c r="BU471" s="457"/>
      <c r="BV471" s="457"/>
      <c r="BW471" s="457"/>
    </row>
    <row r="472" spans="1:75" ht="12.75">
      <c r="A472" s="1"/>
      <c r="B472" s="1"/>
      <c r="C472" s="1"/>
      <c r="D472" s="1"/>
      <c r="E472" s="1"/>
      <c r="F472" s="1"/>
      <c r="G472" s="1"/>
      <c r="H472" s="1"/>
      <c r="I472" s="1"/>
      <c r="J472" s="1"/>
      <c r="K472" s="1"/>
      <c r="L472" s="1"/>
      <c r="T472" s="1"/>
      <c r="U472" s="2"/>
      <c r="V472" s="2"/>
      <c r="W472" s="2"/>
      <c r="X472" s="2"/>
      <c r="Y472" s="2"/>
      <c r="Z472" s="455" t="s">
        <v>168</v>
      </c>
      <c r="AA472" s="2"/>
      <c r="AB472" s="2"/>
      <c r="AC472" s="2"/>
      <c r="AD472" s="2"/>
      <c r="AE472" s="2"/>
      <c r="AF472" s="2"/>
      <c r="AG472" s="2"/>
      <c r="AH472" s="2"/>
      <c r="AI472" s="2"/>
      <c r="AJ472" s="2"/>
      <c r="AK472" s="2"/>
      <c r="AL472" s="2"/>
      <c r="AM472" s="2"/>
      <c r="AN472" s="2"/>
      <c r="AO472" s="2"/>
      <c r="AP472" s="2"/>
      <c r="AQ472" s="2"/>
      <c r="AR472" s="2"/>
      <c r="AS472" s="457"/>
      <c r="AT472" s="457"/>
      <c r="AU472" s="457"/>
      <c r="AV472" s="457"/>
      <c r="AW472" s="457"/>
      <c r="AX472" s="457"/>
      <c r="AY472" s="457"/>
      <c r="AZ472" s="457"/>
      <c r="BA472" s="457"/>
      <c r="BB472" s="457"/>
      <c r="BC472" s="457"/>
      <c r="BD472" s="457"/>
      <c r="BE472" s="457"/>
      <c r="BF472" s="457"/>
      <c r="BG472" s="457"/>
      <c r="BH472" s="457"/>
      <c r="BI472" s="457"/>
      <c r="BJ472" s="457"/>
      <c r="BK472" s="457"/>
      <c r="BL472" s="457"/>
      <c r="BM472" s="457"/>
      <c r="BN472" s="457"/>
      <c r="BO472" s="457"/>
      <c r="BP472" s="457"/>
      <c r="BQ472" s="457"/>
      <c r="BR472" s="457"/>
      <c r="BS472" s="457"/>
      <c r="BT472" s="457"/>
      <c r="BU472" s="457"/>
      <c r="BV472" s="457"/>
      <c r="BW472" s="457"/>
    </row>
    <row r="473" spans="1:75" ht="12.75">
      <c r="A473" s="1"/>
      <c r="B473" s="1"/>
      <c r="C473" s="1"/>
      <c r="D473" s="1"/>
      <c r="E473" s="1"/>
      <c r="F473" s="1"/>
      <c r="G473" s="1"/>
      <c r="H473" s="1"/>
      <c r="I473" s="1"/>
      <c r="J473" s="1"/>
      <c r="K473" s="1"/>
      <c r="L473" s="1"/>
      <c r="T473" s="1"/>
      <c r="U473" s="2"/>
      <c r="V473" s="2"/>
      <c r="W473" s="2"/>
      <c r="X473" s="2"/>
      <c r="Y473" s="2"/>
      <c r="Z473" s="455" t="s">
        <v>169</v>
      </c>
      <c r="AA473" s="2"/>
      <c r="AB473" s="2"/>
      <c r="AC473" s="2"/>
      <c r="AD473" s="2"/>
      <c r="AE473" s="2"/>
      <c r="AF473" s="2"/>
      <c r="AG473" s="2"/>
      <c r="AH473" s="2"/>
      <c r="AI473" s="2"/>
      <c r="AJ473" s="2"/>
      <c r="AK473" s="2"/>
      <c r="AL473" s="2"/>
      <c r="AM473" s="2"/>
      <c r="AN473" s="2"/>
      <c r="AO473" s="2"/>
      <c r="AP473" s="2"/>
      <c r="AQ473" s="2"/>
      <c r="AR473" s="2"/>
      <c r="AS473" s="457"/>
      <c r="AT473" s="457"/>
      <c r="AU473" s="457"/>
      <c r="AV473" s="457"/>
      <c r="AW473" s="457"/>
      <c r="AX473" s="457"/>
      <c r="AY473" s="457"/>
      <c r="AZ473" s="457"/>
      <c r="BA473" s="457"/>
      <c r="BB473" s="457"/>
      <c r="BC473" s="457"/>
      <c r="BD473" s="457"/>
      <c r="BE473" s="457"/>
      <c r="BF473" s="457"/>
      <c r="BG473" s="457"/>
      <c r="BH473" s="457"/>
      <c r="BI473" s="457"/>
      <c r="BJ473" s="457"/>
      <c r="BK473" s="457"/>
      <c r="BL473" s="457"/>
      <c r="BM473" s="457"/>
      <c r="BN473" s="457"/>
      <c r="BO473" s="457"/>
      <c r="BP473" s="457"/>
      <c r="BQ473" s="457"/>
      <c r="BR473" s="457"/>
      <c r="BS473" s="457"/>
      <c r="BT473" s="457"/>
      <c r="BU473" s="457"/>
      <c r="BV473" s="457"/>
      <c r="BW473" s="457"/>
    </row>
    <row r="474" spans="1:75" ht="12.75">
      <c r="A474" s="1"/>
      <c r="B474" s="1"/>
      <c r="C474" s="1"/>
      <c r="D474" s="1"/>
      <c r="E474" s="1"/>
      <c r="F474" s="1"/>
      <c r="G474" s="1"/>
      <c r="H474" s="1"/>
      <c r="I474" s="1"/>
      <c r="J474" s="1"/>
      <c r="K474" s="1"/>
      <c r="L474" s="1"/>
      <c r="T474" s="1"/>
      <c r="U474" s="2"/>
      <c r="V474" s="2"/>
      <c r="W474" s="2"/>
      <c r="X474" s="2"/>
      <c r="Y474" s="2"/>
      <c r="Z474" s="455" t="s">
        <v>170</v>
      </c>
      <c r="AA474" s="2"/>
      <c r="AB474" s="2"/>
      <c r="AC474" s="2"/>
      <c r="AD474" s="2"/>
      <c r="AE474" s="2"/>
      <c r="AF474" s="2"/>
      <c r="AG474" s="2"/>
      <c r="AH474" s="2"/>
      <c r="AI474" s="2"/>
      <c r="AJ474" s="2"/>
      <c r="AK474" s="2"/>
      <c r="AL474" s="2"/>
      <c r="AM474" s="2"/>
      <c r="AN474" s="2"/>
      <c r="AO474" s="2"/>
      <c r="AP474" s="2"/>
      <c r="AQ474" s="2"/>
      <c r="AR474" s="2"/>
      <c r="AS474" s="457"/>
      <c r="AT474" s="457"/>
      <c r="AU474" s="457"/>
      <c r="AV474" s="457"/>
      <c r="AW474" s="457"/>
      <c r="AX474" s="457"/>
      <c r="AY474" s="457"/>
      <c r="AZ474" s="457"/>
      <c r="BA474" s="457"/>
      <c r="BB474" s="457"/>
      <c r="BC474" s="457"/>
      <c r="BD474" s="457"/>
      <c r="BE474" s="457"/>
      <c r="BF474" s="457"/>
      <c r="BG474" s="457"/>
      <c r="BH474" s="457"/>
      <c r="BI474" s="457"/>
      <c r="BJ474" s="457"/>
      <c r="BK474" s="457"/>
      <c r="BL474" s="457"/>
      <c r="BM474" s="457"/>
      <c r="BN474" s="457"/>
      <c r="BO474" s="457"/>
      <c r="BP474" s="457"/>
      <c r="BQ474" s="457"/>
      <c r="BR474" s="457"/>
      <c r="BS474" s="457"/>
      <c r="BT474" s="457"/>
      <c r="BU474" s="457"/>
      <c r="BV474" s="457"/>
      <c r="BW474" s="457"/>
    </row>
    <row r="475" spans="1:75" ht="12.75">
      <c r="A475" s="1"/>
      <c r="B475" s="1"/>
      <c r="C475" s="1"/>
      <c r="D475" s="1"/>
      <c r="E475" s="1"/>
      <c r="F475" s="1"/>
      <c r="G475" s="1"/>
      <c r="H475" s="1"/>
      <c r="I475" s="1"/>
      <c r="J475" s="1"/>
      <c r="K475" s="1"/>
      <c r="L475" s="1"/>
      <c r="T475" s="1"/>
      <c r="U475" s="2"/>
      <c r="V475" s="2"/>
      <c r="W475" s="2"/>
      <c r="X475" s="2"/>
      <c r="Y475" s="2"/>
      <c r="Z475" s="455" t="s">
        <v>177</v>
      </c>
      <c r="AA475" s="2"/>
      <c r="AB475" s="2"/>
      <c r="AC475" s="2"/>
      <c r="AD475" s="2"/>
      <c r="AE475" s="2"/>
      <c r="AF475" s="2"/>
      <c r="AG475" s="2"/>
      <c r="AH475" s="2"/>
      <c r="AI475" s="2"/>
      <c r="AJ475" s="2"/>
      <c r="AK475" s="2"/>
      <c r="AL475" s="2"/>
      <c r="AM475" s="2"/>
      <c r="AN475" s="2"/>
      <c r="AO475" s="2"/>
      <c r="AP475" s="2"/>
      <c r="AQ475" s="2"/>
      <c r="AR475" s="2"/>
      <c r="AS475" s="457"/>
      <c r="AT475" s="457"/>
      <c r="AU475" s="457"/>
      <c r="AV475" s="457"/>
      <c r="AW475" s="457"/>
      <c r="AX475" s="457"/>
      <c r="AY475" s="457"/>
      <c r="AZ475" s="457"/>
      <c r="BA475" s="457"/>
      <c r="BB475" s="457"/>
      <c r="BC475" s="457"/>
      <c r="BD475" s="457"/>
      <c r="BE475" s="457"/>
      <c r="BF475" s="457"/>
      <c r="BG475" s="457"/>
      <c r="BH475" s="457"/>
      <c r="BI475" s="457"/>
      <c r="BJ475" s="457"/>
      <c r="BK475" s="457"/>
      <c r="BL475" s="457"/>
      <c r="BM475" s="457"/>
      <c r="BN475" s="457"/>
      <c r="BO475" s="457"/>
      <c r="BP475" s="457"/>
      <c r="BQ475" s="457"/>
      <c r="BR475" s="457"/>
      <c r="BS475" s="457"/>
      <c r="BT475" s="457"/>
      <c r="BU475" s="457"/>
      <c r="BV475" s="457"/>
      <c r="BW475" s="457"/>
    </row>
    <row r="476" spans="1:75" ht="12.75">
      <c r="A476" s="1"/>
      <c r="B476" s="1"/>
      <c r="C476" s="1"/>
      <c r="D476" s="1"/>
      <c r="E476" s="1"/>
      <c r="F476" s="1"/>
      <c r="G476" s="1"/>
      <c r="H476" s="1"/>
      <c r="I476" s="1"/>
      <c r="J476" s="1"/>
      <c r="K476" s="1"/>
      <c r="L476" s="1"/>
      <c r="T476" s="1"/>
      <c r="U476" s="2"/>
      <c r="V476" s="2"/>
      <c r="W476" s="2"/>
      <c r="X476" s="2"/>
      <c r="Y476" s="2"/>
      <c r="Z476" s="455" t="s">
        <v>178</v>
      </c>
      <c r="AA476" s="2"/>
      <c r="AB476" s="2"/>
      <c r="AC476" s="2"/>
      <c r="AD476" s="2"/>
      <c r="AE476" s="2"/>
      <c r="AF476" s="2"/>
      <c r="AG476" s="2"/>
      <c r="AH476" s="2"/>
      <c r="AI476" s="2"/>
      <c r="AJ476" s="2"/>
      <c r="AK476" s="2"/>
      <c r="AL476" s="2"/>
      <c r="AM476" s="2"/>
      <c r="AN476" s="2"/>
      <c r="AO476" s="2"/>
      <c r="AP476" s="2"/>
      <c r="AQ476" s="2"/>
      <c r="AR476" s="2"/>
      <c r="AS476" s="457"/>
      <c r="AT476" s="457"/>
      <c r="AU476" s="457"/>
      <c r="AV476" s="457"/>
      <c r="AW476" s="457"/>
      <c r="AX476" s="457"/>
      <c r="AY476" s="457"/>
      <c r="AZ476" s="457"/>
      <c r="BA476" s="457"/>
      <c r="BB476" s="457"/>
      <c r="BC476" s="457"/>
      <c r="BD476" s="457"/>
      <c r="BE476" s="457"/>
      <c r="BF476" s="457"/>
      <c r="BG476" s="457"/>
      <c r="BH476" s="457"/>
      <c r="BI476" s="457"/>
      <c r="BJ476" s="457"/>
      <c r="BK476" s="457"/>
      <c r="BL476" s="457"/>
      <c r="BM476" s="457"/>
      <c r="BN476" s="457"/>
      <c r="BO476" s="457"/>
      <c r="BP476" s="457"/>
      <c r="BQ476" s="457"/>
      <c r="BR476" s="457"/>
      <c r="BS476" s="457"/>
      <c r="BT476" s="457"/>
      <c r="BU476" s="457"/>
      <c r="BV476" s="457"/>
      <c r="BW476" s="457"/>
    </row>
    <row r="477" spans="1:75" ht="12.75">
      <c r="A477" s="1"/>
      <c r="B477" s="1"/>
      <c r="C477" s="1"/>
      <c r="D477" s="1"/>
      <c r="E477" s="1"/>
      <c r="F477" s="1"/>
      <c r="G477" s="1"/>
      <c r="H477" s="1"/>
      <c r="I477" s="1"/>
      <c r="J477" s="1"/>
      <c r="K477" s="1"/>
      <c r="L477" s="1"/>
      <c r="T477" s="1"/>
      <c r="U477" s="2"/>
      <c r="V477" s="2"/>
      <c r="W477" s="2"/>
      <c r="X477" s="2"/>
      <c r="Y477" s="2"/>
      <c r="Z477" s="455" t="s">
        <v>179</v>
      </c>
      <c r="AA477" s="2"/>
      <c r="AB477" s="2"/>
      <c r="AC477" s="2"/>
      <c r="AD477" s="2"/>
      <c r="AE477" s="2"/>
      <c r="AF477" s="2"/>
      <c r="AG477" s="2"/>
      <c r="AH477" s="2"/>
      <c r="AI477" s="2"/>
      <c r="AJ477" s="2"/>
      <c r="AK477" s="2"/>
      <c r="AL477" s="2"/>
      <c r="AM477" s="2"/>
      <c r="AN477" s="2"/>
      <c r="AO477" s="2"/>
      <c r="AP477" s="2"/>
      <c r="AQ477" s="2"/>
      <c r="AR477" s="2"/>
      <c r="AS477" s="457"/>
      <c r="AT477" s="457"/>
      <c r="AU477" s="457"/>
      <c r="AV477" s="457"/>
      <c r="AW477" s="457"/>
      <c r="AX477" s="457"/>
      <c r="AY477" s="457"/>
      <c r="AZ477" s="457"/>
      <c r="BA477" s="457"/>
      <c r="BB477" s="457"/>
      <c r="BC477" s="457"/>
      <c r="BD477" s="457"/>
      <c r="BE477" s="457"/>
      <c r="BF477" s="457"/>
      <c r="BG477" s="457"/>
      <c r="BH477" s="457"/>
      <c r="BI477" s="457"/>
      <c r="BJ477" s="457"/>
      <c r="BK477" s="457"/>
      <c r="BL477" s="457"/>
      <c r="BM477" s="457"/>
      <c r="BN477" s="457"/>
      <c r="BO477" s="457"/>
      <c r="BP477" s="457"/>
      <c r="BQ477" s="457"/>
      <c r="BR477" s="457"/>
      <c r="BS477" s="457"/>
      <c r="BT477" s="457"/>
      <c r="BU477" s="457"/>
      <c r="BV477" s="457"/>
      <c r="BW477" s="457"/>
    </row>
    <row r="478" spans="1:75" ht="12.75">
      <c r="A478" s="1"/>
      <c r="B478" s="1"/>
      <c r="C478" s="1"/>
      <c r="D478" s="1"/>
      <c r="E478" s="1"/>
      <c r="F478" s="1"/>
      <c r="G478" s="1"/>
      <c r="H478" s="1"/>
      <c r="I478" s="1"/>
      <c r="J478" s="1"/>
      <c r="K478" s="1"/>
      <c r="L478" s="1"/>
      <c r="T478" s="1"/>
      <c r="U478" s="2"/>
      <c r="V478" s="2"/>
      <c r="W478" s="2"/>
      <c r="X478" s="2"/>
      <c r="Y478" s="2"/>
      <c r="Z478" s="455" t="s">
        <v>180</v>
      </c>
      <c r="AA478" s="2"/>
      <c r="AB478" s="2"/>
      <c r="AC478" s="2"/>
      <c r="AD478" s="2"/>
      <c r="AE478" s="2"/>
      <c r="AF478" s="2"/>
      <c r="AG478" s="2"/>
      <c r="AH478" s="2"/>
      <c r="AI478" s="2"/>
      <c r="AJ478" s="2"/>
      <c r="AK478" s="2"/>
      <c r="AL478" s="2"/>
      <c r="AM478" s="2"/>
      <c r="AN478" s="2"/>
      <c r="AO478" s="2"/>
      <c r="AP478" s="2"/>
      <c r="AQ478" s="2"/>
      <c r="AR478" s="2"/>
      <c r="AS478" s="457"/>
      <c r="AT478" s="457"/>
      <c r="AU478" s="457"/>
      <c r="AV478" s="457"/>
      <c r="AW478" s="457"/>
      <c r="AX478" s="457"/>
      <c r="AY478" s="457"/>
      <c r="AZ478" s="457"/>
      <c r="BA478" s="457"/>
      <c r="BB478" s="457"/>
      <c r="BC478" s="457"/>
      <c r="BD478" s="457"/>
      <c r="BE478" s="457"/>
      <c r="BF478" s="457"/>
      <c r="BG478" s="457"/>
      <c r="BH478" s="457"/>
      <c r="BI478" s="457"/>
      <c r="BJ478" s="457"/>
      <c r="BK478" s="457"/>
      <c r="BL478" s="457"/>
      <c r="BM478" s="457"/>
      <c r="BN478" s="457"/>
      <c r="BO478" s="457"/>
      <c r="BP478" s="457"/>
      <c r="BQ478" s="457"/>
      <c r="BR478" s="457"/>
      <c r="BS478" s="457"/>
      <c r="BT478" s="457"/>
      <c r="BU478" s="457"/>
      <c r="BV478" s="457"/>
      <c r="BW478" s="457"/>
    </row>
    <row r="479" spans="1:75" ht="12.75">
      <c r="A479" s="1"/>
      <c r="B479" s="1"/>
      <c r="C479" s="1"/>
      <c r="D479" s="1"/>
      <c r="E479" s="1"/>
      <c r="F479" s="1"/>
      <c r="G479" s="1"/>
      <c r="H479" s="1"/>
      <c r="I479" s="1"/>
      <c r="J479" s="1"/>
      <c r="K479" s="1"/>
      <c r="L479" s="1"/>
      <c r="T479" s="1"/>
      <c r="U479" s="2"/>
      <c r="V479" s="2"/>
      <c r="W479" s="2"/>
      <c r="X479" s="2"/>
      <c r="Y479" s="2"/>
      <c r="Z479" s="455" t="s">
        <v>181</v>
      </c>
      <c r="AA479" s="2"/>
      <c r="AB479" s="2"/>
      <c r="AC479" s="2"/>
      <c r="AD479" s="2"/>
      <c r="AE479" s="2"/>
      <c r="AF479" s="2"/>
      <c r="AG479" s="2"/>
      <c r="AH479" s="2"/>
      <c r="AI479" s="2"/>
      <c r="AJ479" s="2"/>
      <c r="AK479" s="2"/>
      <c r="AL479" s="2"/>
      <c r="AM479" s="2"/>
      <c r="AN479" s="2"/>
      <c r="AO479" s="2"/>
      <c r="AP479" s="2"/>
      <c r="AQ479" s="2"/>
      <c r="AR479" s="2"/>
      <c r="AS479" s="457"/>
      <c r="AT479" s="457"/>
      <c r="AU479" s="457"/>
      <c r="AV479" s="457"/>
      <c r="AW479" s="457"/>
      <c r="AX479" s="457"/>
      <c r="AY479" s="457"/>
      <c r="AZ479" s="457"/>
      <c r="BA479" s="457"/>
      <c r="BB479" s="457"/>
      <c r="BC479" s="457"/>
      <c r="BD479" s="457"/>
      <c r="BE479" s="457"/>
      <c r="BF479" s="457"/>
      <c r="BG479" s="457"/>
      <c r="BH479" s="457"/>
      <c r="BI479" s="457"/>
      <c r="BJ479" s="457"/>
      <c r="BK479" s="457"/>
      <c r="BL479" s="457"/>
      <c r="BM479" s="457"/>
      <c r="BN479" s="457"/>
      <c r="BO479" s="457"/>
      <c r="BP479" s="457"/>
      <c r="BQ479" s="457"/>
      <c r="BR479" s="457"/>
      <c r="BS479" s="457"/>
      <c r="BT479" s="457"/>
      <c r="BU479" s="457"/>
      <c r="BV479" s="457"/>
      <c r="BW479" s="457"/>
    </row>
    <row r="480" spans="1:75" ht="12.75">
      <c r="A480" s="1"/>
      <c r="B480" s="1"/>
      <c r="C480" s="1"/>
      <c r="D480" s="1"/>
      <c r="E480" s="1"/>
      <c r="F480" s="1"/>
      <c r="G480" s="1"/>
      <c r="H480" s="1"/>
      <c r="I480" s="1"/>
      <c r="J480" s="1"/>
      <c r="K480" s="1"/>
      <c r="L480" s="1"/>
      <c r="T480" s="1"/>
      <c r="U480" s="2"/>
      <c r="V480" s="2"/>
      <c r="W480" s="2"/>
      <c r="X480" s="2"/>
      <c r="Y480" s="2"/>
      <c r="Z480" s="455" t="s">
        <v>182</v>
      </c>
      <c r="AA480" s="2"/>
      <c r="AB480" s="2"/>
      <c r="AC480" s="2"/>
      <c r="AD480" s="2"/>
      <c r="AE480" s="2"/>
      <c r="AF480" s="2"/>
      <c r="AG480" s="2"/>
      <c r="AH480" s="2"/>
      <c r="AI480" s="2"/>
      <c r="AJ480" s="2"/>
      <c r="AK480" s="2"/>
      <c r="AL480" s="2"/>
      <c r="AM480" s="2"/>
      <c r="AN480" s="2"/>
      <c r="AO480" s="2"/>
      <c r="AP480" s="2"/>
      <c r="AQ480" s="2"/>
      <c r="AR480" s="2"/>
      <c r="AS480" s="457"/>
      <c r="AT480" s="457"/>
      <c r="AU480" s="457"/>
      <c r="AV480" s="457"/>
      <c r="AW480" s="457"/>
      <c r="AX480" s="457"/>
      <c r="AY480" s="457"/>
      <c r="AZ480" s="457"/>
      <c r="BA480" s="457"/>
      <c r="BB480" s="457"/>
      <c r="BC480" s="457"/>
      <c r="BD480" s="457"/>
      <c r="BE480" s="457"/>
      <c r="BF480" s="457"/>
      <c r="BG480" s="457"/>
      <c r="BH480" s="457"/>
      <c r="BI480" s="457"/>
      <c r="BJ480" s="457"/>
      <c r="BK480" s="457"/>
      <c r="BL480" s="457"/>
      <c r="BM480" s="457"/>
      <c r="BN480" s="457"/>
      <c r="BO480" s="457"/>
      <c r="BP480" s="457"/>
      <c r="BQ480" s="457"/>
      <c r="BR480" s="457"/>
      <c r="BS480" s="457"/>
      <c r="BT480" s="457"/>
      <c r="BU480" s="457"/>
      <c r="BV480" s="457"/>
      <c r="BW480" s="457"/>
    </row>
    <row r="481" spans="1:75" ht="12.75">
      <c r="A481" s="1"/>
      <c r="B481" s="1"/>
      <c r="C481" s="1"/>
      <c r="D481" s="1"/>
      <c r="E481" s="1"/>
      <c r="F481" s="1"/>
      <c r="G481" s="1"/>
      <c r="H481" s="1"/>
      <c r="I481" s="1"/>
      <c r="J481" s="1"/>
      <c r="K481" s="1"/>
      <c r="L481" s="1"/>
      <c r="T481" s="1"/>
      <c r="U481" s="2"/>
      <c r="V481" s="2"/>
      <c r="W481" s="2"/>
      <c r="X481" s="2"/>
      <c r="Y481" s="2"/>
      <c r="Z481" s="455" t="s">
        <v>204</v>
      </c>
      <c r="AA481" s="2"/>
      <c r="AB481" s="2"/>
      <c r="AC481" s="2"/>
      <c r="AD481" s="2"/>
      <c r="AE481" s="2"/>
      <c r="AF481" s="2"/>
      <c r="AG481" s="2"/>
      <c r="AH481" s="2"/>
      <c r="AI481" s="2"/>
      <c r="AJ481" s="2"/>
      <c r="AK481" s="2"/>
      <c r="AL481" s="2"/>
      <c r="AM481" s="2"/>
      <c r="AN481" s="2"/>
      <c r="AO481" s="2"/>
      <c r="AP481" s="2"/>
      <c r="AQ481" s="2"/>
      <c r="AR481" s="2"/>
      <c r="AS481" s="457"/>
      <c r="AT481" s="457"/>
      <c r="AU481" s="457"/>
      <c r="AV481" s="457"/>
      <c r="AW481" s="457"/>
      <c r="AX481" s="457"/>
      <c r="AY481" s="457"/>
      <c r="AZ481" s="457"/>
      <c r="BA481" s="457"/>
      <c r="BB481" s="457"/>
      <c r="BC481" s="457"/>
      <c r="BD481" s="457"/>
      <c r="BE481" s="457"/>
      <c r="BF481" s="457"/>
      <c r="BG481" s="457"/>
      <c r="BH481" s="457"/>
      <c r="BI481" s="457"/>
      <c r="BJ481" s="457"/>
      <c r="BK481" s="457"/>
      <c r="BL481" s="457"/>
      <c r="BM481" s="457"/>
      <c r="BN481" s="457"/>
      <c r="BO481" s="457"/>
      <c r="BP481" s="457"/>
      <c r="BQ481" s="457"/>
      <c r="BR481" s="457"/>
      <c r="BS481" s="457"/>
      <c r="BT481" s="457"/>
      <c r="BU481" s="457"/>
      <c r="BV481" s="457"/>
      <c r="BW481" s="457"/>
    </row>
    <row r="482" spans="1:75" ht="12.75">
      <c r="A482" s="1"/>
      <c r="B482" s="1"/>
      <c r="C482" s="1"/>
      <c r="D482" s="1"/>
      <c r="E482" s="1"/>
      <c r="F482" s="1"/>
      <c r="G482" s="1"/>
      <c r="H482" s="1"/>
      <c r="I482" s="1"/>
      <c r="J482" s="1"/>
      <c r="K482" s="1"/>
      <c r="L482" s="1"/>
      <c r="T482" s="1"/>
      <c r="U482" s="2"/>
      <c r="V482" s="2"/>
      <c r="W482" s="2"/>
      <c r="X482" s="2"/>
      <c r="Y482" s="2"/>
      <c r="Z482" s="455" t="s">
        <v>205</v>
      </c>
      <c r="AA482" s="2"/>
      <c r="AB482" s="2"/>
      <c r="AC482" s="2"/>
      <c r="AD482" s="2"/>
      <c r="AE482" s="2"/>
      <c r="AF482" s="2"/>
      <c r="AG482" s="2"/>
      <c r="AH482" s="2"/>
      <c r="AI482" s="2"/>
      <c r="AJ482" s="2"/>
      <c r="AK482" s="2"/>
      <c r="AL482" s="2"/>
      <c r="AM482" s="2"/>
      <c r="AN482" s="2"/>
      <c r="AO482" s="2"/>
      <c r="AP482" s="2"/>
      <c r="AQ482" s="2"/>
      <c r="AR482" s="2"/>
      <c r="AS482" s="457"/>
      <c r="AT482" s="457"/>
      <c r="AU482" s="457"/>
      <c r="AV482" s="457"/>
      <c r="AW482" s="457"/>
      <c r="AX482" s="457"/>
      <c r="AY482" s="457"/>
      <c r="AZ482" s="457"/>
      <c r="BA482" s="457"/>
      <c r="BB482" s="457"/>
      <c r="BC482" s="457"/>
      <c r="BD482" s="457"/>
      <c r="BE482" s="457"/>
      <c r="BF482" s="457"/>
      <c r="BG482" s="457"/>
      <c r="BH482" s="457"/>
      <c r="BI482" s="457"/>
      <c r="BJ482" s="457"/>
      <c r="BK482" s="457"/>
      <c r="BL482" s="457"/>
      <c r="BM482" s="457"/>
      <c r="BN482" s="457"/>
      <c r="BO482" s="457"/>
      <c r="BP482" s="457"/>
      <c r="BQ482" s="457"/>
      <c r="BR482" s="457"/>
      <c r="BS482" s="457"/>
      <c r="BT482" s="457"/>
      <c r="BU482" s="457"/>
      <c r="BV482" s="457"/>
      <c r="BW482" s="457"/>
    </row>
    <row r="483" spans="1:75" ht="12.75">
      <c r="A483" s="1"/>
      <c r="B483" s="1"/>
      <c r="C483" s="1"/>
      <c r="D483" s="1"/>
      <c r="E483" s="1"/>
      <c r="F483" s="1"/>
      <c r="G483" s="1"/>
      <c r="H483" s="1"/>
      <c r="I483" s="1"/>
      <c r="J483" s="1"/>
      <c r="K483" s="1"/>
      <c r="L483" s="1"/>
      <c r="T483" s="1"/>
      <c r="U483" s="2"/>
      <c r="V483" s="2"/>
      <c r="W483" s="2"/>
      <c r="X483" s="2"/>
      <c r="Y483" s="2"/>
      <c r="Z483" s="455" t="s">
        <v>206</v>
      </c>
      <c r="AA483" s="2"/>
      <c r="AB483" s="2"/>
      <c r="AC483" s="2"/>
      <c r="AD483" s="2"/>
      <c r="AE483" s="2"/>
      <c r="AF483" s="2"/>
      <c r="AG483" s="2"/>
      <c r="AH483" s="2"/>
      <c r="AI483" s="2"/>
      <c r="AJ483" s="2"/>
      <c r="AK483" s="2"/>
      <c r="AL483" s="2"/>
      <c r="AM483" s="2"/>
      <c r="AN483" s="2"/>
      <c r="AO483" s="2"/>
      <c r="AP483" s="2"/>
      <c r="AQ483" s="2"/>
      <c r="AR483" s="2"/>
      <c r="AS483" s="457"/>
      <c r="AT483" s="457"/>
      <c r="AU483" s="457"/>
      <c r="AV483" s="457"/>
      <c r="AW483" s="457"/>
      <c r="AX483" s="457"/>
      <c r="AY483" s="457"/>
      <c r="AZ483" s="457"/>
      <c r="BA483" s="457"/>
      <c r="BB483" s="457"/>
      <c r="BC483" s="457"/>
      <c r="BD483" s="457"/>
      <c r="BE483" s="457"/>
      <c r="BF483" s="457"/>
      <c r="BG483" s="457"/>
      <c r="BH483" s="457"/>
      <c r="BI483" s="457"/>
      <c r="BJ483" s="457"/>
      <c r="BK483" s="457"/>
      <c r="BL483" s="457"/>
      <c r="BM483" s="457"/>
      <c r="BN483" s="457"/>
      <c r="BO483" s="457"/>
      <c r="BP483" s="457"/>
      <c r="BQ483" s="457"/>
      <c r="BR483" s="457"/>
      <c r="BS483" s="457"/>
      <c r="BT483" s="457"/>
      <c r="BU483" s="457"/>
      <c r="BV483" s="457"/>
      <c r="BW483" s="457"/>
    </row>
    <row r="484" spans="1:75" ht="12.75">
      <c r="A484" s="1"/>
      <c r="B484" s="1"/>
      <c r="C484" s="1"/>
      <c r="D484" s="1"/>
      <c r="E484" s="1"/>
      <c r="F484" s="1"/>
      <c r="G484" s="1"/>
      <c r="H484" s="1"/>
      <c r="I484" s="1"/>
      <c r="J484" s="1"/>
      <c r="K484" s="1"/>
      <c r="L484" s="1"/>
      <c r="T484" s="1"/>
      <c r="U484" s="2"/>
      <c r="V484" s="2"/>
      <c r="W484" s="2"/>
      <c r="X484" s="2"/>
      <c r="Y484" s="2"/>
      <c r="Z484" s="455" t="s">
        <v>207</v>
      </c>
      <c r="AA484" s="2"/>
      <c r="AB484" s="2"/>
      <c r="AC484" s="2"/>
      <c r="AD484" s="2"/>
      <c r="AE484" s="2"/>
      <c r="AF484" s="2"/>
      <c r="AG484" s="2"/>
      <c r="AH484" s="2"/>
      <c r="AI484" s="2"/>
      <c r="AJ484" s="2"/>
      <c r="AK484" s="2"/>
      <c r="AL484" s="2"/>
      <c r="AM484" s="2"/>
      <c r="AN484" s="2"/>
      <c r="AO484" s="2"/>
      <c r="AP484" s="2"/>
      <c r="AQ484" s="2"/>
      <c r="AR484" s="2"/>
      <c r="AS484" s="457"/>
      <c r="AT484" s="457"/>
      <c r="AU484" s="457"/>
      <c r="AV484" s="457"/>
      <c r="AW484" s="457"/>
      <c r="AX484" s="457"/>
      <c r="AY484" s="457"/>
      <c r="AZ484" s="457"/>
      <c r="BA484" s="457"/>
      <c r="BB484" s="457"/>
      <c r="BC484" s="457"/>
      <c r="BD484" s="457"/>
      <c r="BE484" s="457"/>
      <c r="BF484" s="457"/>
      <c r="BG484" s="457"/>
      <c r="BH484" s="457"/>
      <c r="BI484" s="457"/>
      <c r="BJ484" s="457"/>
      <c r="BK484" s="457"/>
      <c r="BL484" s="457"/>
      <c r="BM484" s="457"/>
      <c r="BN484" s="457"/>
      <c r="BO484" s="457"/>
      <c r="BP484" s="457"/>
      <c r="BQ484" s="457"/>
      <c r="BR484" s="457"/>
      <c r="BS484" s="457"/>
      <c r="BT484" s="457"/>
      <c r="BU484" s="457"/>
      <c r="BV484" s="457"/>
      <c r="BW484" s="457"/>
    </row>
    <row r="485" spans="1:75" ht="12.75">
      <c r="A485" s="1"/>
      <c r="B485" s="1"/>
      <c r="C485" s="1"/>
      <c r="D485" s="1"/>
      <c r="E485" s="1"/>
      <c r="F485" s="1"/>
      <c r="G485" s="1"/>
      <c r="H485" s="1"/>
      <c r="I485" s="1"/>
      <c r="J485" s="1"/>
      <c r="K485" s="1"/>
      <c r="L485" s="1"/>
      <c r="T485" s="1"/>
      <c r="U485" s="2"/>
      <c r="V485" s="2"/>
      <c r="W485" s="2"/>
      <c r="X485" s="2"/>
      <c r="Y485" s="2"/>
      <c r="Z485" s="455" t="s">
        <v>208</v>
      </c>
      <c r="AA485" s="2"/>
      <c r="AB485" s="2"/>
      <c r="AC485" s="2"/>
      <c r="AD485" s="2"/>
      <c r="AE485" s="2"/>
      <c r="AF485" s="2"/>
      <c r="AG485" s="2"/>
      <c r="AH485" s="2"/>
      <c r="AI485" s="2"/>
      <c r="AJ485" s="2"/>
      <c r="AK485" s="2"/>
      <c r="AL485" s="2"/>
      <c r="AM485" s="2"/>
      <c r="AN485" s="2"/>
      <c r="AO485" s="2"/>
      <c r="AP485" s="2"/>
      <c r="AQ485" s="2"/>
      <c r="AR485" s="2"/>
      <c r="AS485" s="457"/>
      <c r="AT485" s="457"/>
      <c r="AU485" s="457"/>
      <c r="AV485" s="457"/>
      <c r="AW485" s="457"/>
      <c r="AX485" s="457"/>
      <c r="AY485" s="457"/>
      <c r="AZ485" s="457"/>
      <c r="BA485" s="457"/>
      <c r="BB485" s="457"/>
      <c r="BC485" s="457"/>
      <c r="BD485" s="457"/>
      <c r="BE485" s="457"/>
      <c r="BF485" s="457"/>
      <c r="BG485" s="457"/>
      <c r="BH485" s="457"/>
      <c r="BI485" s="457"/>
      <c r="BJ485" s="457"/>
      <c r="BK485" s="457"/>
      <c r="BL485" s="457"/>
      <c r="BM485" s="457"/>
      <c r="BN485" s="457"/>
      <c r="BO485" s="457"/>
      <c r="BP485" s="457"/>
      <c r="BQ485" s="457"/>
      <c r="BR485" s="457"/>
      <c r="BS485" s="457"/>
      <c r="BT485" s="457"/>
      <c r="BU485" s="457"/>
      <c r="BV485" s="457"/>
      <c r="BW485" s="457"/>
    </row>
    <row r="486" spans="1:75" ht="12.75">
      <c r="A486" s="1"/>
      <c r="B486" s="1"/>
      <c r="C486" s="1"/>
      <c r="D486" s="1"/>
      <c r="E486" s="1"/>
      <c r="F486" s="1"/>
      <c r="G486" s="1"/>
      <c r="H486" s="1"/>
      <c r="I486" s="1"/>
      <c r="J486" s="1"/>
      <c r="K486" s="1"/>
      <c r="L486" s="1"/>
      <c r="T486" s="1"/>
      <c r="U486" s="2"/>
      <c r="V486" s="2"/>
      <c r="W486" s="2"/>
      <c r="X486" s="2"/>
      <c r="Y486" s="2"/>
      <c r="Z486" s="455" t="s">
        <v>209</v>
      </c>
      <c r="AA486" s="2"/>
      <c r="AB486" s="2"/>
      <c r="AC486" s="2"/>
      <c r="AD486" s="2"/>
      <c r="AE486" s="2"/>
      <c r="AF486" s="2"/>
      <c r="AG486" s="2"/>
      <c r="AH486" s="2"/>
      <c r="AI486" s="2"/>
      <c r="AJ486" s="2"/>
      <c r="AK486" s="2"/>
      <c r="AL486" s="2"/>
      <c r="AM486" s="2"/>
      <c r="AN486" s="2"/>
      <c r="AO486" s="2"/>
      <c r="AP486" s="2"/>
      <c r="AQ486" s="2"/>
      <c r="AR486" s="2"/>
      <c r="AS486" s="457"/>
      <c r="AT486" s="457"/>
      <c r="AU486" s="457"/>
      <c r="AV486" s="457"/>
      <c r="AW486" s="457"/>
      <c r="AX486" s="457"/>
      <c r="AY486" s="457"/>
      <c r="AZ486" s="457"/>
      <c r="BA486" s="457"/>
      <c r="BB486" s="457"/>
      <c r="BC486" s="457"/>
      <c r="BD486" s="457"/>
      <c r="BE486" s="457"/>
      <c r="BF486" s="457"/>
      <c r="BG486" s="457"/>
      <c r="BH486" s="457"/>
      <c r="BI486" s="457"/>
      <c r="BJ486" s="457"/>
      <c r="BK486" s="457"/>
      <c r="BL486" s="457"/>
      <c r="BM486" s="457"/>
      <c r="BN486" s="457"/>
      <c r="BO486" s="457"/>
      <c r="BP486" s="457"/>
      <c r="BQ486" s="457"/>
      <c r="BR486" s="457"/>
      <c r="BS486" s="457"/>
      <c r="BT486" s="457"/>
      <c r="BU486" s="457"/>
      <c r="BV486" s="457"/>
      <c r="BW486" s="457"/>
    </row>
    <row r="487" spans="1:75" ht="12.75">
      <c r="A487" s="1"/>
      <c r="B487" s="1"/>
      <c r="C487" s="1"/>
      <c r="D487" s="1"/>
      <c r="E487" s="1"/>
      <c r="F487" s="1"/>
      <c r="G487" s="1"/>
      <c r="H487" s="1"/>
      <c r="I487" s="1"/>
      <c r="J487" s="1"/>
      <c r="K487" s="1"/>
      <c r="L487" s="1"/>
      <c r="T487" s="1"/>
      <c r="U487" s="2"/>
      <c r="V487" s="2"/>
      <c r="W487" s="2"/>
      <c r="X487" s="2"/>
      <c r="Y487" s="2"/>
      <c r="Z487" s="455" t="s">
        <v>210</v>
      </c>
      <c r="AA487" s="2"/>
      <c r="AB487" s="2"/>
      <c r="AC487" s="2"/>
      <c r="AD487" s="2"/>
      <c r="AE487" s="2"/>
      <c r="AF487" s="2"/>
      <c r="AG487" s="2"/>
      <c r="AH487" s="2"/>
      <c r="AI487" s="2"/>
      <c r="AJ487" s="2"/>
      <c r="AK487" s="2"/>
      <c r="AL487" s="2"/>
      <c r="AM487" s="2"/>
      <c r="AN487" s="2"/>
      <c r="AO487" s="2"/>
      <c r="AP487" s="2"/>
      <c r="AQ487" s="2"/>
      <c r="AR487" s="2"/>
      <c r="AS487" s="457"/>
      <c r="AT487" s="457"/>
      <c r="AU487" s="457"/>
      <c r="AV487" s="457"/>
      <c r="AW487" s="457"/>
      <c r="AX487" s="457"/>
      <c r="AY487" s="457"/>
      <c r="AZ487" s="457"/>
      <c r="BA487" s="457"/>
      <c r="BB487" s="457"/>
      <c r="BC487" s="457"/>
      <c r="BD487" s="457"/>
      <c r="BE487" s="457"/>
      <c r="BF487" s="457"/>
      <c r="BG487" s="457"/>
      <c r="BH487" s="457"/>
      <c r="BI487" s="457"/>
      <c r="BJ487" s="457"/>
      <c r="BK487" s="457"/>
      <c r="BL487" s="457"/>
      <c r="BM487" s="457"/>
      <c r="BN487" s="457"/>
      <c r="BO487" s="457"/>
      <c r="BP487" s="457"/>
      <c r="BQ487" s="457"/>
      <c r="BR487" s="457"/>
      <c r="BS487" s="457"/>
      <c r="BT487" s="457"/>
      <c r="BU487" s="457"/>
      <c r="BV487" s="457"/>
      <c r="BW487" s="457"/>
    </row>
    <row r="488" spans="1:75" ht="12.75">
      <c r="A488" s="1"/>
      <c r="B488" s="1"/>
      <c r="C488" s="1"/>
      <c r="D488" s="1"/>
      <c r="E488" s="1"/>
      <c r="F488" s="1"/>
      <c r="G488" s="1"/>
      <c r="H488" s="1"/>
      <c r="I488" s="1"/>
      <c r="J488" s="1"/>
      <c r="K488" s="1"/>
      <c r="L488" s="1"/>
      <c r="T488" s="1"/>
      <c r="U488" s="2"/>
      <c r="V488" s="2"/>
      <c r="W488" s="2"/>
      <c r="X488" s="2"/>
      <c r="Y488" s="2"/>
      <c r="Z488" s="455" t="s">
        <v>211</v>
      </c>
      <c r="AA488" s="2"/>
      <c r="AB488" s="2"/>
      <c r="AC488" s="2"/>
      <c r="AD488" s="2"/>
      <c r="AE488" s="2"/>
      <c r="AF488" s="2"/>
      <c r="AG488" s="2"/>
      <c r="AH488" s="2"/>
      <c r="AI488" s="2"/>
      <c r="AJ488" s="2"/>
      <c r="AK488" s="2"/>
      <c r="AL488" s="2"/>
      <c r="AM488" s="2"/>
      <c r="AN488" s="2"/>
      <c r="AO488" s="2"/>
      <c r="AP488" s="2"/>
      <c r="AQ488" s="2"/>
      <c r="AR488" s="2"/>
      <c r="AS488" s="457"/>
      <c r="AT488" s="457"/>
      <c r="AU488" s="457"/>
      <c r="AV488" s="457"/>
      <c r="AW488" s="457"/>
      <c r="AX488" s="457"/>
      <c r="AY488" s="457"/>
      <c r="AZ488" s="457"/>
      <c r="BA488" s="457"/>
      <c r="BB488" s="457"/>
      <c r="BC488" s="457"/>
      <c r="BD488" s="457"/>
      <c r="BE488" s="457"/>
      <c r="BF488" s="457"/>
      <c r="BG488" s="457"/>
      <c r="BH488" s="457"/>
      <c r="BI488" s="457"/>
      <c r="BJ488" s="457"/>
      <c r="BK488" s="457"/>
      <c r="BL488" s="457"/>
      <c r="BM488" s="457"/>
      <c r="BN488" s="457"/>
      <c r="BO488" s="457"/>
      <c r="BP488" s="457"/>
      <c r="BQ488" s="457"/>
      <c r="BR488" s="457"/>
      <c r="BS488" s="457"/>
      <c r="BT488" s="457"/>
      <c r="BU488" s="457"/>
      <c r="BV488" s="457"/>
      <c r="BW488" s="457"/>
    </row>
    <row r="489" spans="1:75" ht="12.75">
      <c r="A489" s="1"/>
      <c r="B489" s="1"/>
      <c r="C489" s="1"/>
      <c r="D489" s="1"/>
      <c r="E489" s="1"/>
      <c r="F489" s="1"/>
      <c r="G489" s="1"/>
      <c r="H489" s="1"/>
      <c r="I489" s="1"/>
      <c r="J489" s="1"/>
      <c r="K489" s="1"/>
      <c r="L489" s="1"/>
      <c r="T489" s="1"/>
      <c r="U489" s="2"/>
      <c r="V489" s="2"/>
      <c r="W489" s="2"/>
      <c r="X489" s="2"/>
      <c r="Y489" s="2"/>
      <c r="Z489" s="455" t="s">
        <v>212</v>
      </c>
      <c r="AA489" s="2"/>
      <c r="AB489" s="2"/>
      <c r="AC489" s="2"/>
      <c r="AD489" s="2"/>
      <c r="AE489" s="2"/>
      <c r="AF489" s="2"/>
      <c r="AG489" s="2"/>
      <c r="AH489" s="2"/>
      <c r="AI489" s="2"/>
      <c r="AJ489" s="2"/>
      <c r="AK489" s="2"/>
      <c r="AL489" s="2"/>
      <c r="AM489" s="2"/>
      <c r="AN489" s="2"/>
      <c r="AO489" s="2"/>
      <c r="AP489" s="2"/>
      <c r="AQ489" s="2"/>
      <c r="AR489" s="2"/>
      <c r="AS489" s="457"/>
      <c r="AT489" s="457"/>
      <c r="AU489" s="457"/>
      <c r="AV489" s="457"/>
      <c r="AW489" s="457"/>
      <c r="AX489" s="457"/>
      <c r="AY489" s="457"/>
      <c r="AZ489" s="457"/>
      <c r="BA489" s="457"/>
      <c r="BB489" s="457"/>
      <c r="BC489" s="457"/>
      <c r="BD489" s="457"/>
      <c r="BE489" s="457"/>
      <c r="BF489" s="457"/>
      <c r="BG489" s="457"/>
      <c r="BH489" s="457"/>
      <c r="BI489" s="457"/>
      <c r="BJ489" s="457"/>
      <c r="BK489" s="457"/>
      <c r="BL489" s="457"/>
      <c r="BM489" s="457"/>
      <c r="BN489" s="457"/>
      <c r="BO489" s="457"/>
      <c r="BP489" s="457"/>
      <c r="BQ489" s="457"/>
      <c r="BR489" s="457"/>
      <c r="BS489" s="457"/>
      <c r="BT489" s="457"/>
      <c r="BU489" s="457"/>
      <c r="BV489" s="457"/>
      <c r="BW489" s="457"/>
    </row>
    <row r="490" spans="1:75" ht="12.75">
      <c r="A490" s="1"/>
      <c r="B490" s="1"/>
      <c r="C490" s="1"/>
      <c r="D490" s="1"/>
      <c r="E490" s="1"/>
      <c r="F490" s="1"/>
      <c r="G490" s="1"/>
      <c r="H490" s="1"/>
      <c r="I490" s="1"/>
      <c r="J490" s="1"/>
      <c r="K490" s="1"/>
      <c r="L490" s="1"/>
      <c r="T490" s="1"/>
      <c r="U490" s="2"/>
      <c r="V490" s="2"/>
      <c r="W490" s="2"/>
      <c r="X490" s="2"/>
      <c r="Y490" s="2"/>
      <c r="Z490" s="455" t="s">
        <v>213</v>
      </c>
      <c r="AA490" s="2"/>
      <c r="AB490" s="2"/>
      <c r="AC490" s="2"/>
      <c r="AD490" s="2"/>
      <c r="AE490" s="2"/>
      <c r="AF490" s="2"/>
      <c r="AG490" s="2"/>
      <c r="AH490" s="2"/>
      <c r="AI490" s="2"/>
      <c r="AJ490" s="2"/>
      <c r="AK490" s="2"/>
      <c r="AL490" s="2"/>
      <c r="AM490" s="2"/>
      <c r="AN490" s="2"/>
      <c r="AO490" s="2"/>
      <c r="AP490" s="2"/>
      <c r="AQ490" s="2"/>
      <c r="AR490" s="2"/>
      <c r="AS490" s="457"/>
      <c r="AT490" s="457"/>
      <c r="AU490" s="457"/>
      <c r="AV490" s="457"/>
      <c r="AW490" s="457"/>
      <c r="AX490" s="457"/>
      <c r="AY490" s="457"/>
      <c r="AZ490" s="457"/>
      <c r="BA490" s="457"/>
      <c r="BB490" s="457"/>
      <c r="BC490" s="457"/>
      <c r="BD490" s="457"/>
      <c r="BE490" s="457"/>
      <c r="BF490" s="457"/>
      <c r="BG490" s="457"/>
      <c r="BH490" s="457"/>
      <c r="BI490" s="457"/>
      <c r="BJ490" s="457"/>
      <c r="BK490" s="457"/>
      <c r="BL490" s="457"/>
      <c r="BM490" s="457"/>
      <c r="BN490" s="457"/>
      <c r="BO490" s="457"/>
      <c r="BP490" s="457"/>
      <c r="BQ490" s="457"/>
      <c r="BR490" s="457"/>
      <c r="BS490" s="457"/>
      <c r="BT490" s="457"/>
      <c r="BU490" s="457"/>
      <c r="BV490" s="457"/>
      <c r="BW490" s="457"/>
    </row>
    <row r="491" spans="1:75" ht="12.75">
      <c r="A491" s="1"/>
      <c r="B491" s="1"/>
      <c r="C491" s="1"/>
      <c r="D491" s="1"/>
      <c r="E491" s="1"/>
      <c r="F491" s="1"/>
      <c r="G491" s="1"/>
      <c r="H491" s="1"/>
      <c r="I491" s="1"/>
      <c r="J491" s="1"/>
      <c r="K491" s="1"/>
      <c r="L491" s="1"/>
      <c r="T491" s="1"/>
      <c r="U491" s="2"/>
      <c r="V491" s="2"/>
      <c r="W491" s="2"/>
      <c r="X491" s="2"/>
      <c r="Y491" s="2"/>
      <c r="Z491" s="455" t="s">
        <v>214</v>
      </c>
      <c r="AA491" s="2"/>
      <c r="AB491" s="2"/>
      <c r="AC491" s="2"/>
      <c r="AD491" s="2"/>
      <c r="AE491" s="2"/>
      <c r="AF491" s="2"/>
      <c r="AG491" s="2"/>
      <c r="AH491" s="2"/>
      <c r="AI491" s="2"/>
      <c r="AJ491" s="2"/>
      <c r="AK491" s="2"/>
      <c r="AL491" s="2"/>
      <c r="AM491" s="2"/>
      <c r="AN491" s="2"/>
      <c r="AO491" s="2"/>
      <c r="AP491" s="2"/>
      <c r="AQ491" s="2"/>
      <c r="AR491" s="2"/>
      <c r="AS491" s="457"/>
      <c r="AT491" s="457"/>
      <c r="AU491" s="457"/>
      <c r="AV491" s="457"/>
      <c r="AW491" s="457"/>
      <c r="AX491" s="457"/>
      <c r="AY491" s="457"/>
      <c r="AZ491" s="457"/>
      <c r="BA491" s="457"/>
      <c r="BB491" s="457"/>
      <c r="BC491" s="457"/>
      <c r="BD491" s="457"/>
      <c r="BE491" s="457"/>
      <c r="BF491" s="457"/>
      <c r="BG491" s="457"/>
      <c r="BH491" s="457"/>
      <c r="BI491" s="457"/>
      <c r="BJ491" s="457"/>
      <c r="BK491" s="457"/>
      <c r="BL491" s="457"/>
      <c r="BM491" s="457"/>
      <c r="BN491" s="457"/>
      <c r="BO491" s="457"/>
      <c r="BP491" s="457"/>
      <c r="BQ491" s="457"/>
      <c r="BR491" s="457"/>
      <c r="BS491" s="457"/>
      <c r="BT491" s="457"/>
      <c r="BU491" s="457"/>
      <c r="BV491" s="457"/>
      <c r="BW491" s="457"/>
    </row>
    <row r="492" spans="1:75" ht="12.75">
      <c r="A492" s="1"/>
      <c r="B492" s="1"/>
      <c r="C492" s="1"/>
      <c r="D492" s="1"/>
      <c r="E492" s="1"/>
      <c r="F492" s="1"/>
      <c r="G492" s="1"/>
      <c r="H492" s="1"/>
      <c r="I492" s="1"/>
      <c r="J492" s="1"/>
      <c r="K492" s="1"/>
      <c r="L492" s="1"/>
      <c r="T492" s="1"/>
      <c r="U492" s="2"/>
      <c r="V492" s="2"/>
      <c r="W492" s="2"/>
      <c r="X492" s="2"/>
      <c r="Y492" s="2"/>
      <c r="Z492" s="455" t="s">
        <v>215</v>
      </c>
      <c r="AA492" s="2"/>
      <c r="AB492" s="2"/>
      <c r="AC492" s="2"/>
      <c r="AD492" s="2"/>
      <c r="AE492" s="2"/>
      <c r="AF492" s="2"/>
      <c r="AG492" s="2"/>
      <c r="AH492" s="2"/>
      <c r="AI492" s="2"/>
      <c r="AJ492" s="2"/>
      <c r="AK492" s="2"/>
      <c r="AL492" s="2"/>
      <c r="AM492" s="2"/>
      <c r="AN492" s="2"/>
      <c r="AO492" s="2"/>
      <c r="AP492" s="2"/>
      <c r="AQ492" s="2"/>
      <c r="AR492" s="2"/>
      <c r="AS492" s="457"/>
      <c r="AT492" s="457"/>
      <c r="AU492" s="457"/>
      <c r="AV492" s="457"/>
      <c r="AW492" s="457"/>
      <c r="AX492" s="457"/>
      <c r="AY492" s="457"/>
      <c r="AZ492" s="457"/>
      <c r="BA492" s="457"/>
      <c r="BB492" s="457"/>
      <c r="BC492" s="457"/>
      <c r="BD492" s="457"/>
      <c r="BE492" s="457"/>
      <c r="BF492" s="457"/>
      <c r="BG492" s="457"/>
      <c r="BH492" s="457"/>
      <c r="BI492" s="457"/>
      <c r="BJ492" s="457"/>
      <c r="BK492" s="457"/>
      <c r="BL492" s="457"/>
      <c r="BM492" s="457"/>
      <c r="BN492" s="457"/>
      <c r="BO492" s="457"/>
      <c r="BP492" s="457"/>
      <c r="BQ492" s="457"/>
      <c r="BR492" s="457"/>
      <c r="BS492" s="457"/>
      <c r="BT492" s="457"/>
      <c r="BU492" s="457"/>
      <c r="BV492" s="457"/>
      <c r="BW492" s="457"/>
    </row>
    <row r="493" spans="1:75" ht="12.75">
      <c r="A493" s="1"/>
      <c r="B493" s="1"/>
      <c r="C493" s="1"/>
      <c r="D493" s="1"/>
      <c r="E493" s="1"/>
      <c r="F493" s="1"/>
      <c r="G493" s="1"/>
      <c r="H493" s="1"/>
      <c r="I493" s="1"/>
      <c r="J493" s="1"/>
      <c r="K493" s="1"/>
      <c r="L493" s="1"/>
      <c r="T493" s="1"/>
      <c r="U493" s="2"/>
      <c r="V493" s="2"/>
      <c r="W493" s="2"/>
      <c r="X493" s="2"/>
      <c r="Y493" s="2"/>
      <c r="Z493" s="455" t="s">
        <v>216</v>
      </c>
      <c r="AA493" s="2"/>
      <c r="AB493" s="2"/>
      <c r="AC493" s="2"/>
      <c r="AD493" s="2"/>
      <c r="AE493" s="2"/>
      <c r="AF493" s="2"/>
      <c r="AG493" s="2"/>
      <c r="AH493" s="2"/>
      <c r="AI493" s="2"/>
      <c r="AJ493" s="2"/>
      <c r="AK493" s="2"/>
      <c r="AL493" s="2"/>
      <c r="AM493" s="2"/>
      <c r="AN493" s="2"/>
      <c r="AO493" s="2"/>
      <c r="AP493" s="2"/>
      <c r="AQ493" s="2"/>
      <c r="AR493" s="2"/>
      <c r="AS493" s="457"/>
      <c r="AT493" s="457"/>
      <c r="AU493" s="457"/>
      <c r="AV493" s="457"/>
      <c r="AW493" s="457"/>
      <c r="AX493" s="457"/>
      <c r="AY493" s="457"/>
      <c r="AZ493" s="457"/>
      <c r="BA493" s="457"/>
      <c r="BB493" s="457"/>
      <c r="BC493" s="457"/>
      <c r="BD493" s="457"/>
      <c r="BE493" s="457"/>
      <c r="BF493" s="457"/>
      <c r="BG493" s="457"/>
      <c r="BH493" s="457"/>
      <c r="BI493" s="457"/>
      <c r="BJ493" s="457"/>
      <c r="BK493" s="457"/>
      <c r="BL493" s="457"/>
      <c r="BM493" s="457"/>
      <c r="BN493" s="457"/>
      <c r="BO493" s="457"/>
      <c r="BP493" s="457"/>
      <c r="BQ493" s="457"/>
      <c r="BR493" s="457"/>
      <c r="BS493" s="457"/>
      <c r="BT493" s="457"/>
      <c r="BU493" s="457"/>
      <c r="BV493" s="457"/>
      <c r="BW493" s="457"/>
    </row>
    <row r="494" spans="1:75" ht="12.75">
      <c r="A494" s="1"/>
      <c r="B494" s="1"/>
      <c r="C494" s="1"/>
      <c r="D494" s="1"/>
      <c r="E494" s="1"/>
      <c r="F494" s="1"/>
      <c r="G494" s="1"/>
      <c r="H494" s="1"/>
      <c r="I494" s="1"/>
      <c r="J494" s="1"/>
      <c r="K494" s="1"/>
      <c r="L494" s="1"/>
      <c r="T494" s="1"/>
      <c r="U494" s="2"/>
      <c r="V494" s="2"/>
      <c r="W494" s="2"/>
      <c r="X494" s="2"/>
      <c r="Y494" s="2"/>
      <c r="Z494" s="455" t="s">
        <v>217</v>
      </c>
      <c r="AA494" s="2"/>
      <c r="AB494" s="2"/>
      <c r="AC494" s="2"/>
      <c r="AD494" s="2"/>
      <c r="AE494" s="2"/>
      <c r="AF494" s="2"/>
      <c r="AG494" s="2"/>
      <c r="AH494" s="2"/>
      <c r="AI494" s="2"/>
      <c r="AJ494" s="2"/>
      <c r="AK494" s="2"/>
      <c r="AL494" s="2"/>
      <c r="AM494" s="2"/>
      <c r="AN494" s="2"/>
      <c r="AO494" s="2"/>
      <c r="AP494" s="2"/>
      <c r="AQ494" s="2"/>
      <c r="AR494" s="2"/>
      <c r="AS494" s="457"/>
      <c r="AT494" s="457"/>
      <c r="AU494" s="457"/>
      <c r="AV494" s="457"/>
      <c r="AW494" s="457"/>
      <c r="AX494" s="457"/>
      <c r="AY494" s="457"/>
      <c r="AZ494" s="457"/>
      <c r="BA494" s="457"/>
      <c r="BB494" s="457"/>
      <c r="BC494" s="457"/>
      <c r="BD494" s="457"/>
      <c r="BE494" s="457"/>
      <c r="BF494" s="457"/>
      <c r="BG494" s="457"/>
      <c r="BH494" s="457"/>
      <c r="BI494" s="457"/>
      <c r="BJ494" s="457"/>
      <c r="BK494" s="457"/>
      <c r="BL494" s="457"/>
      <c r="BM494" s="457"/>
      <c r="BN494" s="457"/>
      <c r="BO494" s="457"/>
      <c r="BP494" s="457"/>
      <c r="BQ494" s="457"/>
      <c r="BR494" s="457"/>
      <c r="BS494" s="457"/>
      <c r="BT494" s="457"/>
      <c r="BU494" s="457"/>
      <c r="BV494" s="457"/>
      <c r="BW494" s="457"/>
    </row>
    <row r="495" spans="1:75" ht="12.75">
      <c r="A495" s="1"/>
      <c r="B495" s="1"/>
      <c r="C495" s="1"/>
      <c r="D495" s="1"/>
      <c r="E495" s="1"/>
      <c r="F495" s="1"/>
      <c r="G495" s="1"/>
      <c r="H495" s="1"/>
      <c r="I495" s="1"/>
      <c r="J495" s="1"/>
      <c r="K495" s="1"/>
      <c r="L495" s="1"/>
      <c r="T495" s="1"/>
      <c r="U495" s="2"/>
      <c r="V495" s="2"/>
      <c r="W495" s="2"/>
      <c r="X495" s="2"/>
      <c r="Y495" s="2"/>
      <c r="Z495" s="455" t="s">
        <v>218</v>
      </c>
      <c r="AA495" s="2"/>
      <c r="AB495" s="2"/>
      <c r="AC495" s="2"/>
      <c r="AD495" s="2"/>
      <c r="AE495" s="2"/>
      <c r="AF495" s="2"/>
      <c r="AG495" s="2"/>
      <c r="AH495" s="2"/>
      <c r="AI495" s="2"/>
      <c r="AJ495" s="2"/>
      <c r="AK495" s="2"/>
      <c r="AL495" s="2"/>
      <c r="AM495" s="2"/>
      <c r="AN495" s="2"/>
      <c r="AO495" s="2"/>
      <c r="AP495" s="2"/>
      <c r="AQ495" s="2"/>
      <c r="AR495" s="2"/>
      <c r="AS495" s="457"/>
      <c r="AT495" s="457"/>
      <c r="AU495" s="457"/>
      <c r="AV495" s="457"/>
      <c r="AW495" s="457"/>
      <c r="AX495" s="457"/>
      <c r="AY495" s="457"/>
      <c r="AZ495" s="457"/>
      <c r="BA495" s="457"/>
      <c r="BB495" s="457"/>
      <c r="BC495" s="457"/>
      <c r="BD495" s="457"/>
      <c r="BE495" s="457"/>
      <c r="BF495" s="457"/>
      <c r="BG495" s="457"/>
      <c r="BH495" s="457"/>
      <c r="BI495" s="457"/>
      <c r="BJ495" s="457"/>
      <c r="BK495" s="457"/>
      <c r="BL495" s="457"/>
      <c r="BM495" s="457"/>
      <c r="BN495" s="457"/>
      <c r="BO495" s="457"/>
      <c r="BP495" s="457"/>
      <c r="BQ495" s="457"/>
      <c r="BR495" s="457"/>
      <c r="BS495" s="457"/>
      <c r="BT495" s="457"/>
      <c r="BU495" s="457"/>
      <c r="BV495" s="457"/>
      <c r="BW495" s="457"/>
    </row>
    <row r="496" spans="1:75" ht="12.75">
      <c r="A496" s="1"/>
      <c r="B496" s="1"/>
      <c r="C496" s="1"/>
      <c r="D496" s="1"/>
      <c r="E496" s="1"/>
      <c r="F496" s="1"/>
      <c r="G496" s="1"/>
      <c r="H496" s="1"/>
      <c r="I496" s="1"/>
      <c r="J496" s="1"/>
      <c r="K496" s="1"/>
      <c r="L496" s="1"/>
      <c r="T496" s="1"/>
      <c r="U496" s="2"/>
      <c r="V496" s="2"/>
      <c r="W496" s="2"/>
      <c r="X496" s="2"/>
      <c r="Y496" s="2"/>
      <c r="Z496" s="455" t="s">
        <v>219</v>
      </c>
      <c r="AA496" s="2"/>
      <c r="AB496" s="2"/>
      <c r="AC496" s="2"/>
      <c r="AD496" s="2"/>
      <c r="AE496" s="2"/>
      <c r="AF496" s="2"/>
      <c r="AG496" s="2"/>
      <c r="AH496" s="2"/>
      <c r="AI496" s="2"/>
      <c r="AJ496" s="2"/>
      <c r="AK496" s="2"/>
      <c r="AL496" s="2"/>
      <c r="AM496" s="2"/>
      <c r="AN496" s="2"/>
      <c r="AO496" s="2"/>
      <c r="AP496" s="2"/>
      <c r="AQ496" s="2"/>
      <c r="AR496" s="2"/>
      <c r="AS496" s="457"/>
      <c r="AT496" s="457"/>
      <c r="AU496" s="457"/>
      <c r="AV496" s="457"/>
      <c r="AW496" s="457"/>
      <c r="AX496" s="457"/>
      <c r="AY496" s="457"/>
      <c r="AZ496" s="457"/>
      <c r="BA496" s="457"/>
      <c r="BB496" s="457"/>
      <c r="BC496" s="457"/>
      <c r="BD496" s="457"/>
      <c r="BE496" s="457"/>
      <c r="BF496" s="457"/>
      <c r="BG496" s="457"/>
      <c r="BH496" s="457"/>
      <c r="BI496" s="457"/>
      <c r="BJ496" s="457"/>
      <c r="BK496" s="457"/>
      <c r="BL496" s="457"/>
      <c r="BM496" s="457"/>
      <c r="BN496" s="457"/>
      <c r="BO496" s="457"/>
      <c r="BP496" s="457"/>
      <c r="BQ496" s="457"/>
      <c r="BR496" s="457"/>
      <c r="BS496" s="457"/>
      <c r="BT496" s="457"/>
      <c r="BU496" s="457"/>
      <c r="BV496" s="457"/>
      <c r="BW496" s="457"/>
    </row>
    <row r="497" spans="1:75" ht="12.75">
      <c r="A497" s="1"/>
      <c r="B497" s="1"/>
      <c r="C497" s="1"/>
      <c r="D497" s="1"/>
      <c r="E497" s="1"/>
      <c r="F497" s="1"/>
      <c r="G497" s="1"/>
      <c r="H497" s="1"/>
      <c r="I497" s="1"/>
      <c r="J497" s="1"/>
      <c r="K497" s="1"/>
      <c r="L497" s="1"/>
      <c r="T497" s="1"/>
      <c r="U497" s="2"/>
      <c r="V497" s="2"/>
      <c r="W497" s="2"/>
      <c r="X497" s="2"/>
      <c r="Y497" s="2"/>
      <c r="Z497" s="455" t="s">
        <v>220</v>
      </c>
      <c r="AA497" s="2"/>
      <c r="AB497" s="2"/>
      <c r="AC497" s="2"/>
      <c r="AD497" s="2"/>
      <c r="AE497" s="2"/>
      <c r="AF497" s="2"/>
      <c r="AG497" s="2"/>
      <c r="AH497" s="2"/>
      <c r="AI497" s="2"/>
      <c r="AJ497" s="2"/>
      <c r="AK497" s="2"/>
      <c r="AL497" s="2"/>
      <c r="AM497" s="2"/>
      <c r="AN497" s="2"/>
      <c r="AO497" s="2"/>
      <c r="AP497" s="2"/>
      <c r="AQ497" s="2"/>
      <c r="AR497" s="2"/>
      <c r="AS497" s="457"/>
      <c r="AT497" s="457"/>
      <c r="AU497" s="457"/>
      <c r="AV497" s="457"/>
      <c r="AW497" s="457"/>
      <c r="AX497" s="457"/>
      <c r="AY497" s="457"/>
      <c r="AZ497" s="457"/>
      <c r="BA497" s="457"/>
      <c r="BB497" s="457"/>
      <c r="BC497" s="457"/>
      <c r="BD497" s="457"/>
      <c r="BE497" s="457"/>
      <c r="BF497" s="457"/>
      <c r="BG497" s="457"/>
      <c r="BH497" s="457"/>
      <c r="BI497" s="457"/>
      <c r="BJ497" s="457"/>
      <c r="BK497" s="457"/>
      <c r="BL497" s="457"/>
      <c r="BM497" s="457"/>
      <c r="BN497" s="457"/>
      <c r="BO497" s="457"/>
      <c r="BP497" s="457"/>
      <c r="BQ497" s="457"/>
      <c r="BR497" s="457"/>
      <c r="BS497" s="457"/>
      <c r="BT497" s="457"/>
      <c r="BU497" s="457"/>
      <c r="BV497" s="457"/>
      <c r="BW497" s="457"/>
    </row>
    <row r="498" spans="1:75" ht="12.75">
      <c r="A498" s="1"/>
      <c r="B498" s="1"/>
      <c r="C498" s="1"/>
      <c r="D498" s="1"/>
      <c r="E498" s="1"/>
      <c r="F498" s="1"/>
      <c r="G498" s="1"/>
      <c r="H498" s="1"/>
      <c r="I498" s="1"/>
      <c r="J498" s="1"/>
      <c r="K498" s="1"/>
      <c r="L498" s="1"/>
      <c r="T498" s="1"/>
      <c r="U498" s="2"/>
      <c r="V498" s="2"/>
      <c r="W498" s="2"/>
      <c r="X498" s="2"/>
      <c r="Y498" s="2"/>
      <c r="Z498" s="455" t="s">
        <v>221</v>
      </c>
      <c r="AA498" s="2"/>
      <c r="AB498" s="2"/>
      <c r="AC498" s="2"/>
      <c r="AD498" s="2"/>
      <c r="AE498" s="2"/>
      <c r="AF498" s="2"/>
      <c r="AG498" s="2"/>
      <c r="AH498" s="2"/>
      <c r="AI498" s="2"/>
      <c r="AJ498" s="2"/>
      <c r="AK498" s="2"/>
      <c r="AL498" s="2"/>
      <c r="AM498" s="2"/>
      <c r="AN498" s="2"/>
      <c r="AO498" s="2"/>
      <c r="AP498" s="2"/>
      <c r="AQ498" s="2"/>
      <c r="AR498" s="2"/>
      <c r="AS498" s="457"/>
      <c r="AT498" s="457"/>
      <c r="AU498" s="457"/>
      <c r="AV498" s="457"/>
      <c r="AW498" s="457"/>
      <c r="AX498" s="457"/>
      <c r="AY498" s="457"/>
      <c r="AZ498" s="457"/>
      <c r="BA498" s="457"/>
      <c r="BB498" s="457"/>
      <c r="BC498" s="457"/>
      <c r="BD498" s="457"/>
      <c r="BE498" s="457"/>
      <c r="BF498" s="457"/>
      <c r="BG498" s="457"/>
      <c r="BH498" s="457"/>
      <c r="BI498" s="457"/>
      <c r="BJ498" s="457"/>
      <c r="BK498" s="457"/>
      <c r="BL498" s="457"/>
      <c r="BM498" s="457"/>
      <c r="BN498" s="457"/>
      <c r="BO498" s="457"/>
      <c r="BP498" s="457"/>
      <c r="BQ498" s="457"/>
      <c r="BR498" s="457"/>
      <c r="BS498" s="457"/>
      <c r="BT498" s="457"/>
      <c r="BU498" s="457"/>
      <c r="BV498" s="457"/>
      <c r="BW498" s="457"/>
    </row>
    <row r="499" spans="1:75" ht="12.75">
      <c r="A499" s="1"/>
      <c r="B499" s="1"/>
      <c r="C499" s="1"/>
      <c r="D499" s="1"/>
      <c r="E499" s="1"/>
      <c r="F499" s="1"/>
      <c r="G499" s="1"/>
      <c r="H499" s="1"/>
      <c r="I499" s="1"/>
      <c r="J499" s="1"/>
      <c r="K499" s="1"/>
      <c r="L499" s="1"/>
      <c r="T499" s="1"/>
      <c r="U499" s="2"/>
      <c r="V499" s="2"/>
      <c r="W499" s="2"/>
      <c r="X499" s="2"/>
      <c r="Y499" s="2"/>
      <c r="Z499" s="455" t="s">
        <v>222</v>
      </c>
      <c r="AA499" s="2"/>
      <c r="AB499" s="2"/>
      <c r="AC499" s="2"/>
      <c r="AD499" s="2"/>
      <c r="AE499" s="2"/>
      <c r="AF499" s="2"/>
      <c r="AG499" s="2"/>
      <c r="AH499" s="2"/>
      <c r="AI499" s="2"/>
      <c r="AJ499" s="2"/>
      <c r="AK499" s="2"/>
      <c r="AL499" s="2"/>
      <c r="AM499" s="2"/>
      <c r="AN499" s="2"/>
      <c r="AO499" s="2"/>
      <c r="AP499" s="2"/>
      <c r="AQ499" s="2"/>
      <c r="AR499" s="2"/>
      <c r="AS499" s="457"/>
      <c r="AT499" s="457"/>
      <c r="AU499" s="457"/>
      <c r="AV499" s="457"/>
      <c r="AW499" s="457"/>
      <c r="AX499" s="457"/>
      <c r="AY499" s="457"/>
      <c r="AZ499" s="457"/>
      <c r="BA499" s="457"/>
      <c r="BB499" s="457"/>
      <c r="BC499" s="457"/>
      <c r="BD499" s="457"/>
      <c r="BE499" s="457"/>
      <c r="BF499" s="457"/>
      <c r="BG499" s="457"/>
      <c r="BH499" s="457"/>
      <c r="BI499" s="457"/>
      <c r="BJ499" s="457"/>
      <c r="BK499" s="457"/>
      <c r="BL499" s="457"/>
      <c r="BM499" s="457"/>
      <c r="BN499" s="457"/>
      <c r="BO499" s="457"/>
      <c r="BP499" s="457"/>
      <c r="BQ499" s="457"/>
      <c r="BR499" s="457"/>
      <c r="BS499" s="457"/>
      <c r="BT499" s="457"/>
      <c r="BU499" s="457"/>
      <c r="BV499" s="457"/>
      <c r="BW499" s="457"/>
    </row>
    <row r="500" spans="1:75" ht="12.75">
      <c r="A500" s="1"/>
      <c r="B500" s="1"/>
      <c r="C500" s="1"/>
      <c r="D500" s="1"/>
      <c r="E500" s="1"/>
      <c r="F500" s="1"/>
      <c r="G500" s="1"/>
      <c r="H500" s="1"/>
      <c r="I500" s="1"/>
      <c r="J500" s="1"/>
      <c r="K500" s="1"/>
      <c r="L500" s="1"/>
      <c r="T500" s="1"/>
      <c r="U500" s="2"/>
      <c r="V500" s="2"/>
      <c r="W500" s="2"/>
      <c r="X500" s="2"/>
      <c r="Y500" s="2"/>
      <c r="Z500" s="455" t="s">
        <v>223</v>
      </c>
      <c r="AA500" s="2"/>
      <c r="AB500" s="2"/>
      <c r="AC500" s="2"/>
      <c r="AD500" s="2"/>
      <c r="AE500" s="2"/>
      <c r="AF500" s="2"/>
      <c r="AG500" s="2"/>
      <c r="AH500" s="2"/>
      <c r="AI500" s="2"/>
      <c r="AJ500" s="2"/>
      <c r="AK500" s="2"/>
      <c r="AL500" s="2"/>
      <c r="AM500" s="2"/>
      <c r="AN500" s="2"/>
      <c r="AO500" s="2"/>
      <c r="AP500" s="2"/>
      <c r="AQ500" s="2"/>
      <c r="AR500" s="2"/>
      <c r="AS500" s="457"/>
      <c r="AT500" s="457"/>
      <c r="AU500" s="457"/>
      <c r="AV500" s="457"/>
      <c r="AW500" s="457"/>
      <c r="AX500" s="457"/>
      <c r="AY500" s="457"/>
      <c r="AZ500" s="457"/>
      <c r="BA500" s="457"/>
      <c r="BB500" s="457"/>
      <c r="BC500" s="457"/>
      <c r="BD500" s="457"/>
      <c r="BE500" s="457"/>
      <c r="BF500" s="457"/>
      <c r="BG500" s="457"/>
      <c r="BH500" s="457"/>
      <c r="BI500" s="457"/>
      <c r="BJ500" s="457"/>
      <c r="BK500" s="457"/>
      <c r="BL500" s="457"/>
      <c r="BM500" s="457"/>
      <c r="BN500" s="457"/>
      <c r="BO500" s="457"/>
      <c r="BP500" s="457"/>
      <c r="BQ500" s="457"/>
      <c r="BR500" s="457"/>
      <c r="BS500" s="457"/>
      <c r="BT500" s="457"/>
      <c r="BU500" s="457"/>
      <c r="BV500" s="457"/>
      <c r="BW500" s="457"/>
    </row>
    <row r="501" spans="1:75" ht="12.75">
      <c r="A501" s="1"/>
      <c r="B501" s="1"/>
      <c r="C501" s="1"/>
      <c r="D501" s="1"/>
      <c r="E501" s="1"/>
      <c r="F501" s="1"/>
      <c r="G501" s="1"/>
      <c r="H501" s="1"/>
      <c r="I501" s="1"/>
      <c r="J501" s="1"/>
      <c r="K501" s="1"/>
      <c r="L501" s="1"/>
      <c r="T501" s="1"/>
      <c r="U501" s="2"/>
      <c r="V501" s="2"/>
      <c r="W501" s="2"/>
      <c r="X501" s="2"/>
      <c r="Y501" s="2"/>
      <c r="Z501" s="455" t="s">
        <v>224</v>
      </c>
      <c r="AA501" s="2"/>
      <c r="AB501" s="2"/>
      <c r="AC501" s="2"/>
      <c r="AD501" s="2"/>
      <c r="AE501" s="2"/>
      <c r="AF501" s="2"/>
      <c r="AG501" s="2"/>
      <c r="AH501" s="2"/>
      <c r="AI501" s="2"/>
      <c r="AJ501" s="2"/>
      <c r="AK501" s="2"/>
      <c r="AL501" s="2"/>
      <c r="AM501" s="2"/>
      <c r="AN501" s="2"/>
      <c r="AO501" s="2"/>
      <c r="AP501" s="2"/>
      <c r="AQ501" s="2"/>
      <c r="AR501" s="2"/>
      <c r="AS501" s="457"/>
      <c r="AT501" s="457"/>
      <c r="AU501" s="457"/>
      <c r="AV501" s="457"/>
      <c r="AW501" s="457"/>
      <c r="AX501" s="457"/>
      <c r="AY501" s="457"/>
      <c r="AZ501" s="457"/>
      <c r="BA501" s="457"/>
      <c r="BB501" s="457"/>
      <c r="BC501" s="457"/>
      <c r="BD501" s="457"/>
      <c r="BE501" s="457"/>
      <c r="BF501" s="457"/>
      <c r="BG501" s="457"/>
      <c r="BH501" s="457"/>
      <c r="BI501" s="457"/>
      <c r="BJ501" s="457"/>
      <c r="BK501" s="457"/>
      <c r="BL501" s="457"/>
      <c r="BM501" s="457"/>
      <c r="BN501" s="457"/>
      <c r="BO501" s="457"/>
      <c r="BP501" s="457"/>
      <c r="BQ501" s="457"/>
      <c r="BR501" s="457"/>
      <c r="BS501" s="457"/>
      <c r="BT501" s="457"/>
      <c r="BU501" s="457"/>
      <c r="BV501" s="457"/>
      <c r="BW501" s="457"/>
    </row>
    <row r="502" spans="1:75" ht="12.75">
      <c r="A502" s="1"/>
      <c r="B502" s="1"/>
      <c r="C502" s="1"/>
      <c r="D502" s="1"/>
      <c r="E502" s="1"/>
      <c r="F502" s="1"/>
      <c r="G502" s="1"/>
      <c r="H502" s="1"/>
      <c r="I502" s="1"/>
      <c r="J502" s="1"/>
      <c r="K502" s="1"/>
      <c r="L502" s="1"/>
      <c r="T502" s="1"/>
      <c r="U502" s="2"/>
      <c r="V502" s="2"/>
      <c r="W502" s="2"/>
      <c r="X502" s="2"/>
      <c r="Y502" s="2"/>
      <c r="Z502" s="455" t="s">
        <v>225</v>
      </c>
      <c r="AA502" s="2"/>
      <c r="AB502" s="2"/>
      <c r="AC502" s="2"/>
      <c r="AD502" s="2"/>
      <c r="AE502" s="2"/>
      <c r="AF502" s="2"/>
      <c r="AG502" s="2"/>
      <c r="AH502" s="2"/>
      <c r="AI502" s="2"/>
      <c r="AJ502" s="2"/>
      <c r="AK502" s="2"/>
      <c r="AL502" s="2"/>
      <c r="AM502" s="2"/>
      <c r="AN502" s="2"/>
      <c r="AO502" s="2"/>
      <c r="AP502" s="2"/>
      <c r="AQ502" s="2"/>
      <c r="AR502" s="2"/>
      <c r="AS502" s="457"/>
      <c r="AT502" s="457"/>
      <c r="AU502" s="457"/>
      <c r="AV502" s="457"/>
      <c r="AW502" s="457"/>
      <c r="AX502" s="457"/>
      <c r="AY502" s="457"/>
      <c r="AZ502" s="457"/>
      <c r="BA502" s="457"/>
      <c r="BB502" s="457"/>
      <c r="BC502" s="457"/>
      <c r="BD502" s="457"/>
      <c r="BE502" s="457"/>
      <c r="BF502" s="457"/>
      <c r="BG502" s="457"/>
      <c r="BH502" s="457"/>
      <c r="BI502" s="457"/>
      <c r="BJ502" s="457"/>
      <c r="BK502" s="457"/>
      <c r="BL502" s="457"/>
      <c r="BM502" s="457"/>
      <c r="BN502" s="457"/>
      <c r="BO502" s="457"/>
      <c r="BP502" s="457"/>
      <c r="BQ502" s="457"/>
      <c r="BR502" s="457"/>
      <c r="BS502" s="457"/>
      <c r="BT502" s="457"/>
      <c r="BU502" s="457"/>
      <c r="BV502" s="457"/>
      <c r="BW502" s="457"/>
    </row>
    <row r="503" spans="1:75" ht="12.75">
      <c r="A503" s="1"/>
      <c r="B503" s="1"/>
      <c r="C503" s="1"/>
      <c r="D503" s="1"/>
      <c r="E503" s="1"/>
      <c r="F503" s="1"/>
      <c r="G503" s="1"/>
      <c r="H503" s="1"/>
      <c r="I503" s="1"/>
      <c r="J503" s="1"/>
      <c r="K503" s="1"/>
      <c r="L503" s="1"/>
      <c r="T503" s="1"/>
      <c r="U503" s="2"/>
      <c r="V503" s="2"/>
      <c r="W503" s="2"/>
      <c r="X503" s="2"/>
      <c r="Y503" s="2"/>
      <c r="Z503" s="455" t="s">
        <v>226</v>
      </c>
      <c r="AA503" s="2"/>
      <c r="AB503" s="2"/>
      <c r="AC503" s="2"/>
      <c r="AD503" s="2"/>
      <c r="AE503" s="2"/>
      <c r="AF503" s="2"/>
      <c r="AG503" s="2"/>
      <c r="AH503" s="2"/>
      <c r="AI503" s="2"/>
      <c r="AJ503" s="2"/>
      <c r="AK503" s="2"/>
      <c r="AL503" s="2"/>
      <c r="AM503" s="2"/>
      <c r="AN503" s="2"/>
      <c r="AO503" s="2"/>
      <c r="AP503" s="2"/>
      <c r="AQ503" s="2"/>
      <c r="AR503" s="2"/>
      <c r="AS503" s="457"/>
      <c r="AT503" s="457"/>
      <c r="AU503" s="457"/>
      <c r="AV503" s="457"/>
      <c r="AW503" s="457"/>
      <c r="AX503" s="457"/>
      <c r="AY503" s="457"/>
      <c r="AZ503" s="457"/>
      <c r="BA503" s="457"/>
      <c r="BB503" s="457"/>
      <c r="BC503" s="457"/>
      <c r="BD503" s="457"/>
      <c r="BE503" s="457"/>
      <c r="BF503" s="457"/>
      <c r="BG503" s="457"/>
      <c r="BH503" s="457"/>
      <c r="BI503" s="457"/>
      <c r="BJ503" s="457"/>
      <c r="BK503" s="457"/>
      <c r="BL503" s="457"/>
      <c r="BM503" s="457"/>
      <c r="BN503" s="457"/>
      <c r="BO503" s="457"/>
      <c r="BP503" s="457"/>
      <c r="BQ503" s="457"/>
      <c r="BR503" s="457"/>
      <c r="BS503" s="457"/>
      <c r="BT503" s="457"/>
      <c r="BU503" s="457"/>
      <c r="BV503" s="457"/>
      <c r="BW503" s="457"/>
    </row>
    <row r="504" spans="1:75" ht="12.75">
      <c r="A504" s="1"/>
      <c r="B504" s="1"/>
      <c r="C504" s="1"/>
      <c r="D504" s="1"/>
      <c r="E504" s="1"/>
      <c r="F504" s="1"/>
      <c r="G504" s="1"/>
      <c r="H504" s="1"/>
      <c r="I504" s="1"/>
      <c r="J504" s="1"/>
      <c r="K504" s="1"/>
      <c r="L504" s="1"/>
      <c r="T504" s="1"/>
      <c r="U504" s="2"/>
      <c r="V504" s="2"/>
      <c r="W504" s="2"/>
      <c r="X504" s="2"/>
      <c r="Y504" s="2"/>
      <c r="Z504" s="455" t="s">
        <v>227</v>
      </c>
      <c r="AA504" s="2"/>
      <c r="AB504" s="2"/>
      <c r="AC504" s="2"/>
      <c r="AD504" s="2"/>
      <c r="AE504" s="2"/>
      <c r="AF504" s="2"/>
      <c r="AG504" s="2"/>
      <c r="AH504" s="2"/>
      <c r="AI504" s="2"/>
      <c r="AJ504" s="2"/>
      <c r="AK504" s="2"/>
      <c r="AL504" s="2"/>
      <c r="AM504" s="2"/>
      <c r="AN504" s="2"/>
      <c r="AO504" s="2"/>
      <c r="AP504" s="2"/>
      <c r="AQ504" s="2"/>
      <c r="AR504" s="2"/>
      <c r="AS504" s="457"/>
      <c r="AT504" s="457"/>
      <c r="AU504" s="457"/>
      <c r="AV504" s="457"/>
      <c r="AW504" s="457"/>
      <c r="AX504" s="457"/>
      <c r="AY504" s="457"/>
      <c r="AZ504" s="457"/>
      <c r="BA504" s="457"/>
      <c r="BB504" s="457"/>
      <c r="BC504" s="457"/>
      <c r="BD504" s="457"/>
      <c r="BE504" s="457"/>
      <c r="BF504" s="457"/>
      <c r="BG504" s="457"/>
      <c r="BH504" s="457"/>
      <c r="BI504" s="457"/>
      <c r="BJ504" s="457"/>
      <c r="BK504" s="457"/>
      <c r="BL504" s="457"/>
      <c r="BM504" s="457"/>
      <c r="BN504" s="457"/>
      <c r="BO504" s="457"/>
      <c r="BP504" s="457"/>
      <c r="BQ504" s="457"/>
      <c r="BR504" s="457"/>
      <c r="BS504" s="457"/>
      <c r="BT504" s="457"/>
      <c r="BU504" s="457"/>
      <c r="BV504" s="457"/>
      <c r="BW504" s="457"/>
    </row>
    <row r="505" spans="1:75" ht="12.75">
      <c r="A505" s="1"/>
      <c r="B505" s="1"/>
      <c r="C505" s="1"/>
      <c r="D505" s="1"/>
      <c r="E505" s="1"/>
      <c r="F505" s="1"/>
      <c r="G505" s="1"/>
      <c r="H505" s="1"/>
      <c r="I505" s="1"/>
      <c r="J505" s="1"/>
      <c r="K505" s="1"/>
      <c r="L505" s="1"/>
      <c r="T505" s="1"/>
      <c r="U505" s="2"/>
      <c r="V505" s="2"/>
      <c r="W505" s="2"/>
      <c r="X505" s="2"/>
      <c r="Y505" s="2"/>
      <c r="Z505" s="455" t="s">
        <v>228</v>
      </c>
      <c r="AA505" s="2"/>
      <c r="AB505" s="2"/>
      <c r="AC505" s="2"/>
      <c r="AD505" s="2"/>
      <c r="AE505" s="2"/>
      <c r="AF505" s="2"/>
      <c r="AG505" s="2"/>
      <c r="AH505" s="2"/>
      <c r="AI505" s="2"/>
      <c r="AJ505" s="2"/>
      <c r="AK505" s="2"/>
      <c r="AL505" s="2"/>
      <c r="AM505" s="2"/>
      <c r="AN505" s="2"/>
      <c r="AO505" s="2"/>
      <c r="AP505" s="2"/>
      <c r="AQ505" s="2"/>
      <c r="AR505" s="2"/>
      <c r="AS505" s="457"/>
      <c r="AT505" s="457"/>
      <c r="AU505" s="457"/>
      <c r="AV505" s="457"/>
      <c r="AW505" s="457"/>
      <c r="AX505" s="457"/>
      <c r="AY505" s="457"/>
      <c r="AZ505" s="457"/>
      <c r="BA505" s="457"/>
      <c r="BB505" s="457"/>
      <c r="BC505" s="457"/>
      <c r="BD505" s="457"/>
      <c r="BE505" s="457"/>
      <c r="BF505" s="457"/>
      <c r="BG505" s="457"/>
      <c r="BH505" s="457"/>
      <c r="BI505" s="457"/>
      <c r="BJ505" s="457"/>
      <c r="BK505" s="457"/>
      <c r="BL505" s="457"/>
      <c r="BM505" s="457"/>
      <c r="BN505" s="457"/>
      <c r="BO505" s="457"/>
      <c r="BP505" s="457"/>
      <c r="BQ505" s="457"/>
      <c r="BR505" s="457"/>
      <c r="BS505" s="457"/>
      <c r="BT505" s="457"/>
      <c r="BU505" s="457"/>
      <c r="BV505" s="457"/>
      <c r="BW505" s="457"/>
    </row>
    <row r="506" spans="1:75" ht="12.75">
      <c r="A506" s="1"/>
      <c r="B506" s="1"/>
      <c r="C506" s="1"/>
      <c r="D506" s="1"/>
      <c r="E506" s="1"/>
      <c r="F506" s="1"/>
      <c r="G506" s="1"/>
      <c r="H506" s="1"/>
      <c r="I506" s="1"/>
      <c r="J506" s="1"/>
      <c r="K506" s="1"/>
      <c r="L506" s="1"/>
      <c r="T506" s="1"/>
      <c r="U506" s="2"/>
      <c r="V506" s="2"/>
      <c r="W506" s="2"/>
      <c r="X506" s="2"/>
      <c r="Y506" s="2"/>
      <c r="Z506" s="455" t="s">
        <v>229</v>
      </c>
      <c r="AA506" s="2"/>
      <c r="AB506" s="2"/>
      <c r="AC506" s="2"/>
      <c r="AD506" s="2"/>
      <c r="AE506" s="2"/>
      <c r="AF506" s="2"/>
      <c r="AG506" s="2"/>
      <c r="AH506" s="2"/>
      <c r="AI506" s="2"/>
      <c r="AJ506" s="2"/>
      <c r="AK506" s="2"/>
      <c r="AL506" s="2"/>
      <c r="AM506" s="2"/>
      <c r="AN506" s="2"/>
      <c r="AO506" s="2"/>
      <c r="AP506" s="2"/>
      <c r="AQ506" s="2"/>
      <c r="AR506" s="2"/>
      <c r="AS506" s="457"/>
      <c r="AT506" s="457"/>
      <c r="AU506" s="457"/>
      <c r="AV506" s="457"/>
      <c r="AW506" s="457"/>
      <c r="AX506" s="457"/>
      <c r="AY506" s="457"/>
      <c r="AZ506" s="457"/>
      <c r="BA506" s="457"/>
      <c r="BB506" s="457"/>
      <c r="BC506" s="457"/>
      <c r="BD506" s="457"/>
      <c r="BE506" s="457"/>
      <c r="BF506" s="457"/>
      <c r="BG506" s="457"/>
      <c r="BH506" s="457"/>
      <c r="BI506" s="457"/>
      <c r="BJ506" s="457"/>
      <c r="BK506" s="457"/>
      <c r="BL506" s="457"/>
      <c r="BM506" s="457"/>
      <c r="BN506" s="457"/>
      <c r="BO506" s="457"/>
      <c r="BP506" s="457"/>
      <c r="BQ506" s="457"/>
      <c r="BR506" s="457"/>
      <c r="BS506" s="457"/>
      <c r="BT506" s="457"/>
      <c r="BU506" s="457"/>
      <c r="BV506" s="457"/>
      <c r="BW506" s="457"/>
    </row>
    <row r="507" spans="1:75" ht="12.75">
      <c r="A507" s="1"/>
      <c r="B507" s="1"/>
      <c r="C507" s="1"/>
      <c r="D507" s="1"/>
      <c r="E507" s="1"/>
      <c r="F507" s="1"/>
      <c r="G507" s="1"/>
      <c r="H507" s="1"/>
      <c r="I507" s="1"/>
      <c r="J507" s="1"/>
      <c r="K507" s="1"/>
      <c r="L507" s="1"/>
      <c r="T507" s="1"/>
      <c r="U507" s="2"/>
      <c r="V507" s="2"/>
      <c r="W507" s="2"/>
      <c r="X507" s="2"/>
      <c r="Y507" s="2"/>
      <c r="Z507" s="455" t="s">
        <v>230</v>
      </c>
      <c r="AA507" s="2"/>
      <c r="AB507" s="2"/>
      <c r="AC507" s="2"/>
      <c r="AD507" s="2"/>
      <c r="AE507" s="2"/>
      <c r="AF507" s="2"/>
      <c r="AG507" s="2"/>
      <c r="AH507" s="2"/>
      <c r="AI507" s="2"/>
      <c r="AJ507" s="2"/>
      <c r="AK507" s="2"/>
      <c r="AL507" s="2"/>
      <c r="AM507" s="2"/>
      <c r="AN507" s="2"/>
      <c r="AO507" s="2"/>
      <c r="AP507" s="2"/>
      <c r="AQ507" s="2"/>
      <c r="AR507" s="2"/>
      <c r="AS507" s="457"/>
      <c r="AT507" s="457"/>
      <c r="AU507" s="457"/>
      <c r="AV507" s="457"/>
      <c r="AW507" s="457"/>
      <c r="AX507" s="457"/>
      <c r="AY507" s="457"/>
      <c r="AZ507" s="457"/>
      <c r="BA507" s="457"/>
      <c r="BB507" s="457"/>
      <c r="BC507" s="457"/>
      <c r="BD507" s="457"/>
      <c r="BE507" s="457"/>
      <c r="BF507" s="457"/>
      <c r="BG507" s="457"/>
      <c r="BH507" s="457"/>
      <c r="BI507" s="457"/>
      <c r="BJ507" s="457"/>
      <c r="BK507" s="457"/>
      <c r="BL507" s="457"/>
      <c r="BM507" s="457"/>
      <c r="BN507" s="457"/>
      <c r="BO507" s="457"/>
      <c r="BP507" s="457"/>
      <c r="BQ507" s="457"/>
      <c r="BR507" s="457"/>
      <c r="BS507" s="457"/>
      <c r="BT507" s="457"/>
      <c r="BU507" s="457"/>
      <c r="BV507" s="457"/>
      <c r="BW507" s="457"/>
    </row>
    <row r="508" spans="1:75" ht="12.75">
      <c r="A508" s="1"/>
      <c r="B508" s="1"/>
      <c r="C508" s="1"/>
      <c r="D508" s="1"/>
      <c r="E508" s="1"/>
      <c r="F508" s="1"/>
      <c r="G508" s="1"/>
      <c r="H508" s="1"/>
      <c r="I508" s="1"/>
      <c r="J508" s="1"/>
      <c r="K508" s="1"/>
      <c r="L508" s="1"/>
      <c r="T508" s="1"/>
      <c r="U508" s="2"/>
      <c r="V508" s="2"/>
      <c r="W508" s="2"/>
      <c r="X508" s="2"/>
      <c r="Y508" s="2"/>
      <c r="Z508" s="455" t="s">
        <v>231</v>
      </c>
      <c r="AA508" s="2"/>
      <c r="AB508" s="2"/>
      <c r="AC508" s="2"/>
      <c r="AD508" s="2"/>
      <c r="AE508" s="2"/>
      <c r="AF508" s="2"/>
      <c r="AG508" s="2"/>
      <c r="AH508" s="2"/>
      <c r="AI508" s="2"/>
      <c r="AJ508" s="2"/>
      <c r="AK508" s="2"/>
      <c r="AL508" s="2"/>
      <c r="AM508" s="2"/>
      <c r="AN508" s="2"/>
      <c r="AO508" s="2"/>
      <c r="AP508" s="2"/>
      <c r="AQ508" s="2"/>
      <c r="AR508" s="2"/>
      <c r="AS508" s="457"/>
      <c r="AT508" s="457"/>
      <c r="AU508" s="457"/>
      <c r="AV508" s="457"/>
      <c r="AW508" s="457"/>
      <c r="AX508" s="457"/>
      <c r="AY508" s="457"/>
      <c r="AZ508" s="457"/>
      <c r="BA508" s="457"/>
      <c r="BB508" s="457"/>
      <c r="BC508" s="457"/>
      <c r="BD508" s="457"/>
      <c r="BE508" s="457"/>
      <c r="BF508" s="457"/>
      <c r="BG508" s="457"/>
      <c r="BH508" s="457"/>
      <c r="BI508" s="457"/>
      <c r="BJ508" s="457"/>
      <c r="BK508" s="457"/>
      <c r="BL508" s="457"/>
      <c r="BM508" s="457"/>
      <c r="BN508" s="457"/>
      <c r="BO508" s="457"/>
      <c r="BP508" s="457"/>
      <c r="BQ508" s="457"/>
      <c r="BR508" s="457"/>
      <c r="BS508" s="457"/>
      <c r="BT508" s="457"/>
      <c r="BU508" s="457"/>
      <c r="BV508" s="457"/>
      <c r="BW508" s="457"/>
    </row>
    <row r="509" spans="1:75" ht="12.75">
      <c r="A509" s="1"/>
      <c r="B509" s="1"/>
      <c r="C509" s="1"/>
      <c r="D509" s="1"/>
      <c r="E509" s="1"/>
      <c r="F509" s="1"/>
      <c r="G509" s="1"/>
      <c r="H509" s="1"/>
      <c r="I509" s="1"/>
      <c r="J509" s="1"/>
      <c r="K509" s="1"/>
      <c r="L509" s="1"/>
      <c r="T509" s="1"/>
      <c r="U509" s="2"/>
      <c r="V509" s="2"/>
      <c r="W509" s="2"/>
      <c r="X509" s="2"/>
      <c r="Y509" s="2"/>
      <c r="Z509" s="455" t="s">
        <v>232</v>
      </c>
      <c r="AA509" s="2"/>
      <c r="AB509" s="2"/>
      <c r="AC509" s="2"/>
      <c r="AD509" s="2"/>
      <c r="AE509" s="2"/>
      <c r="AF509" s="2"/>
      <c r="AG509" s="2"/>
      <c r="AH509" s="2"/>
      <c r="AI509" s="2"/>
      <c r="AJ509" s="2"/>
      <c r="AK509" s="2"/>
      <c r="AL509" s="2"/>
      <c r="AM509" s="2"/>
      <c r="AN509" s="2"/>
      <c r="AO509" s="2"/>
      <c r="AP509" s="2"/>
      <c r="AQ509" s="2"/>
      <c r="AR509" s="2"/>
      <c r="AS509" s="457"/>
      <c r="AT509" s="457"/>
      <c r="AU509" s="457"/>
      <c r="AV509" s="457"/>
      <c r="AW509" s="457"/>
      <c r="AX509" s="457"/>
      <c r="AY509" s="457"/>
      <c r="AZ509" s="457"/>
      <c r="BA509" s="457"/>
      <c r="BB509" s="457"/>
      <c r="BC509" s="457"/>
      <c r="BD509" s="457"/>
      <c r="BE509" s="457"/>
      <c r="BF509" s="457"/>
      <c r="BG509" s="457"/>
      <c r="BH509" s="457"/>
      <c r="BI509" s="457"/>
      <c r="BJ509" s="457"/>
      <c r="BK509" s="457"/>
      <c r="BL509" s="457"/>
      <c r="BM509" s="457"/>
      <c r="BN509" s="457"/>
      <c r="BO509" s="457"/>
      <c r="BP509" s="457"/>
      <c r="BQ509" s="457"/>
      <c r="BR509" s="457"/>
      <c r="BS509" s="457"/>
      <c r="BT509" s="457"/>
      <c r="BU509" s="457"/>
      <c r="BV509" s="457"/>
      <c r="BW509" s="457"/>
    </row>
    <row r="510" spans="1:75" ht="12.75">
      <c r="A510" s="1"/>
      <c r="B510" s="1"/>
      <c r="C510" s="1"/>
      <c r="D510" s="1"/>
      <c r="E510" s="1"/>
      <c r="F510" s="1"/>
      <c r="G510" s="1"/>
      <c r="H510" s="1"/>
      <c r="I510" s="1"/>
      <c r="J510" s="1"/>
      <c r="K510" s="1"/>
      <c r="L510" s="1"/>
      <c r="T510" s="1"/>
      <c r="U510" s="2"/>
      <c r="V510" s="2"/>
      <c r="W510" s="2"/>
      <c r="X510" s="2"/>
      <c r="Y510" s="2"/>
      <c r="Z510" s="455" t="s">
        <v>233</v>
      </c>
      <c r="AA510" s="2"/>
      <c r="AB510" s="2"/>
      <c r="AC510" s="2"/>
      <c r="AD510" s="2"/>
      <c r="AE510" s="2"/>
      <c r="AF510" s="2"/>
      <c r="AG510" s="2"/>
      <c r="AH510" s="2"/>
      <c r="AI510" s="2"/>
      <c r="AJ510" s="2"/>
      <c r="AK510" s="2"/>
      <c r="AL510" s="2"/>
      <c r="AM510" s="2"/>
      <c r="AN510" s="2"/>
      <c r="AO510" s="2"/>
      <c r="AP510" s="2"/>
      <c r="AQ510" s="2"/>
      <c r="AR510" s="2"/>
      <c r="AS510" s="457"/>
      <c r="AT510" s="457"/>
      <c r="AU510" s="457"/>
      <c r="AV510" s="457"/>
      <c r="AW510" s="457"/>
      <c r="AX510" s="457"/>
      <c r="AY510" s="457"/>
      <c r="AZ510" s="457"/>
      <c r="BA510" s="457"/>
      <c r="BB510" s="457"/>
      <c r="BC510" s="457"/>
      <c r="BD510" s="457"/>
      <c r="BE510" s="457"/>
      <c r="BF510" s="457"/>
      <c r="BG510" s="457"/>
      <c r="BH510" s="457"/>
      <c r="BI510" s="457"/>
      <c r="BJ510" s="457"/>
      <c r="BK510" s="457"/>
      <c r="BL510" s="457"/>
      <c r="BM510" s="457"/>
      <c r="BN510" s="457"/>
      <c r="BO510" s="457"/>
      <c r="BP510" s="457"/>
      <c r="BQ510" s="457"/>
      <c r="BR510" s="457"/>
      <c r="BS510" s="457"/>
      <c r="BT510" s="457"/>
      <c r="BU510" s="457"/>
      <c r="BV510" s="457"/>
      <c r="BW510" s="457"/>
    </row>
    <row r="511" spans="1:75" ht="12.75">
      <c r="A511" s="1"/>
      <c r="B511" s="1"/>
      <c r="C511" s="1"/>
      <c r="D511" s="1"/>
      <c r="E511" s="1"/>
      <c r="F511" s="1"/>
      <c r="G511" s="1"/>
      <c r="H511" s="1"/>
      <c r="I511" s="1"/>
      <c r="J511" s="1"/>
      <c r="K511" s="1"/>
      <c r="L511" s="1"/>
      <c r="T511" s="1"/>
      <c r="U511" s="2"/>
      <c r="V511" s="2"/>
      <c r="W511" s="2"/>
      <c r="X511" s="2"/>
      <c r="Y511" s="2"/>
      <c r="Z511" s="455" t="s">
        <v>234</v>
      </c>
      <c r="AA511" s="2"/>
      <c r="AB511" s="2"/>
      <c r="AC511" s="2"/>
      <c r="AD511" s="2"/>
      <c r="AE511" s="2"/>
      <c r="AF511" s="2"/>
      <c r="AG511" s="2"/>
      <c r="AH511" s="2"/>
      <c r="AI511" s="2"/>
      <c r="AJ511" s="2"/>
      <c r="AK511" s="2"/>
      <c r="AL511" s="2"/>
      <c r="AM511" s="2"/>
      <c r="AN511" s="2"/>
      <c r="AO511" s="2"/>
      <c r="AP511" s="2"/>
      <c r="AQ511" s="2"/>
      <c r="AR511" s="2"/>
      <c r="AS511" s="457"/>
      <c r="AT511" s="457"/>
      <c r="AU511" s="457"/>
      <c r="AV511" s="457"/>
      <c r="AW511" s="457"/>
      <c r="AX511" s="457"/>
      <c r="AY511" s="457"/>
      <c r="AZ511" s="457"/>
      <c r="BA511" s="457"/>
      <c r="BB511" s="457"/>
      <c r="BC511" s="457"/>
      <c r="BD511" s="457"/>
      <c r="BE511" s="457"/>
      <c r="BF511" s="457"/>
      <c r="BG511" s="457"/>
      <c r="BH511" s="457"/>
      <c r="BI511" s="457"/>
      <c r="BJ511" s="457"/>
      <c r="BK511" s="457"/>
      <c r="BL511" s="457"/>
      <c r="BM511" s="457"/>
      <c r="BN511" s="457"/>
      <c r="BO511" s="457"/>
      <c r="BP511" s="457"/>
      <c r="BQ511" s="457"/>
      <c r="BR511" s="457"/>
      <c r="BS511" s="457"/>
      <c r="BT511" s="457"/>
      <c r="BU511" s="457"/>
      <c r="BV511" s="457"/>
      <c r="BW511" s="457"/>
    </row>
    <row r="512" spans="1:75" ht="12.75">
      <c r="A512" s="1"/>
      <c r="B512" s="1"/>
      <c r="C512" s="1"/>
      <c r="D512" s="1"/>
      <c r="E512" s="1"/>
      <c r="F512" s="1"/>
      <c r="G512" s="1"/>
      <c r="H512" s="1"/>
      <c r="I512" s="1"/>
      <c r="J512" s="1"/>
      <c r="K512" s="1"/>
      <c r="L512" s="1"/>
      <c r="T512" s="1"/>
      <c r="U512" s="2"/>
      <c r="V512" s="2"/>
      <c r="W512" s="2"/>
      <c r="X512" s="2"/>
      <c r="Y512" s="2"/>
      <c r="Z512" s="455" t="s">
        <v>235</v>
      </c>
      <c r="AA512" s="2"/>
      <c r="AB512" s="2"/>
      <c r="AC512" s="2"/>
      <c r="AD512" s="2"/>
      <c r="AE512" s="2"/>
      <c r="AF512" s="2"/>
      <c r="AG512" s="2"/>
      <c r="AH512" s="2"/>
      <c r="AI512" s="2"/>
      <c r="AJ512" s="2"/>
      <c r="AK512" s="2"/>
      <c r="AL512" s="2"/>
      <c r="AM512" s="2"/>
      <c r="AN512" s="2"/>
      <c r="AO512" s="2"/>
      <c r="AP512" s="2"/>
      <c r="AQ512" s="2"/>
      <c r="AR512" s="2"/>
      <c r="AS512" s="457"/>
      <c r="AT512" s="457"/>
      <c r="AU512" s="457"/>
      <c r="AV512" s="457"/>
      <c r="AW512" s="457"/>
      <c r="AX512" s="457"/>
      <c r="AY512" s="457"/>
      <c r="AZ512" s="457"/>
      <c r="BA512" s="457"/>
      <c r="BB512" s="457"/>
      <c r="BC512" s="457"/>
      <c r="BD512" s="457"/>
      <c r="BE512" s="457"/>
      <c r="BF512" s="457"/>
      <c r="BG512" s="457"/>
      <c r="BH512" s="457"/>
      <c r="BI512" s="457"/>
      <c r="BJ512" s="457"/>
      <c r="BK512" s="457"/>
      <c r="BL512" s="457"/>
      <c r="BM512" s="457"/>
      <c r="BN512" s="457"/>
      <c r="BO512" s="457"/>
      <c r="BP512" s="457"/>
      <c r="BQ512" s="457"/>
      <c r="BR512" s="457"/>
      <c r="BS512" s="457"/>
      <c r="BT512" s="457"/>
      <c r="BU512" s="457"/>
      <c r="BV512" s="457"/>
      <c r="BW512" s="457"/>
    </row>
    <row r="513" spans="1:75" ht="12.75">
      <c r="A513" s="1"/>
      <c r="B513" s="1"/>
      <c r="C513" s="1"/>
      <c r="D513" s="1"/>
      <c r="E513" s="1"/>
      <c r="F513" s="1"/>
      <c r="G513" s="1"/>
      <c r="H513" s="1"/>
      <c r="I513" s="1"/>
      <c r="J513" s="1"/>
      <c r="K513" s="1"/>
      <c r="L513" s="1"/>
      <c r="T513" s="1"/>
      <c r="U513" s="2"/>
      <c r="V513" s="2"/>
      <c r="W513" s="2"/>
      <c r="X513" s="2"/>
      <c r="Y513" s="2"/>
      <c r="Z513" s="455" t="s">
        <v>236</v>
      </c>
      <c r="AA513" s="2"/>
      <c r="AB513" s="2"/>
      <c r="AC513" s="2"/>
      <c r="AD513" s="2"/>
      <c r="AE513" s="2"/>
      <c r="AF513" s="2"/>
      <c r="AG513" s="2"/>
      <c r="AH513" s="2"/>
      <c r="AI513" s="2"/>
      <c r="AJ513" s="2"/>
      <c r="AK513" s="2"/>
      <c r="AL513" s="2"/>
      <c r="AM513" s="2"/>
      <c r="AN513" s="2"/>
      <c r="AO513" s="2"/>
      <c r="AP513" s="2"/>
      <c r="AQ513" s="2"/>
      <c r="AR513" s="2"/>
      <c r="AS513" s="457"/>
      <c r="AT513" s="457"/>
      <c r="AU513" s="457"/>
      <c r="AV513" s="457"/>
      <c r="AW513" s="457"/>
      <c r="AX513" s="457"/>
      <c r="AY513" s="457"/>
      <c r="AZ513" s="457"/>
      <c r="BA513" s="457"/>
      <c r="BB513" s="457"/>
      <c r="BC513" s="457"/>
      <c r="BD513" s="457"/>
      <c r="BE513" s="457"/>
      <c r="BF513" s="457"/>
      <c r="BG513" s="457"/>
      <c r="BH513" s="457"/>
      <c r="BI513" s="457"/>
      <c r="BJ513" s="457"/>
      <c r="BK513" s="457"/>
      <c r="BL513" s="457"/>
      <c r="BM513" s="457"/>
      <c r="BN513" s="457"/>
      <c r="BO513" s="457"/>
      <c r="BP513" s="457"/>
      <c r="BQ513" s="457"/>
      <c r="BR513" s="457"/>
      <c r="BS513" s="457"/>
      <c r="BT513" s="457"/>
      <c r="BU513" s="457"/>
      <c r="BV513" s="457"/>
      <c r="BW513" s="457"/>
    </row>
    <row r="514" spans="1:75" ht="12.75">
      <c r="A514" s="1"/>
      <c r="B514" s="1"/>
      <c r="C514" s="1"/>
      <c r="D514" s="1"/>
      <c r="E514" s="1"/>
      <c r="F514" s="1"/>
      <c r="G514" s="1"/>
      <c r="H514" s="1"/>
      <c r="I514" s="1"/>
      <c r="J514" s="1"/>
      <c r="K514" s="1"/>
      <c r="L514" s="1"/>
      <c r="T514" s="1"/>
      <c r="U514" s="2"/>
      <c r="V514" s="2"/>
      <c r="W514" s="2"/>
      <c r="X514" s="2"/>
      <c r="Y514" s="2"/>
      <c r="Z514" s="455" t="s">
        <v>237</v>
      </c>
      <c r="AA514" s="2"/>
      <c r="AB514" s="2"/>
      <c r="AC514" s="2"/>
      <c r="AD514" s="2"/>
      <c r="AE514" s="2"/>
      <c r="AF514" s="2"/>
      <c r="AG514" s="2"/>
      <c r="AH514" s="2"/>
      <c r="AI514" s="2"/>
      <c r="AJ514" s="2"/>
      <c r="AK514" s="2"/>
      <c r="AL514" s="2"/>
      <c r="AM514" s="2"/>
      <c r="AN514" s="2"/>
      <c r="AO514" s="2"/>
      <c r="AP514" s="2"/>
      <c r="AQ514" s="2"/>
      <c r="AR514" s="2"/>
      <c r="AS514" s="457"/>
      <c r="AT514" s="457"/>
      <c r="AU514" s="457"/>
      <c r="AV514" s="457"/>
      <c r="AW514" s="457"/>
      <c r="AX514" s="457"/>
      <c r="AY514" s="457"/>
      <c r="AZ514" s="457"/>
      <c r="BA514" s="457"/>
      <c r="BB514" s="457"/>
      <c r="BC514" s="457"/>
      <c r="BD514" s="457"/>
      <c r="BE514" s="457"/>
      <c r="BF514" s="457"/>
      <c r="BG514" s="457"/>
      <c r="BH514" s="457"/>
      <c r="BI514" s="457"/>
      <c r="BJ514" s="457"/>
      <c r="BK514" s="457"/>
      <c r="BL514" s="457"/>
      <c r="BM514" s="457"/>
      <c r="BN514" s="457"/>
      <c r="BO514" s="457"/>
      <c r="BP514" s="457"/>
      <c r="BQ514" s="457"/>
      <c r="BR514" s="457"/>
      <c r="BS514" s="457"/>
      <c r="BT514" s="457"/>
      <c r="BU514" s="457"/>
      <c r="BV514" s="457"/>
      <c r="BW514" s="457"/>
    </row>
    <row r="515" spans="1:75" ht="12.75">
      <c r="A515" s="1"/>
      <c r="B515" s="1"/>
      <c r="C515" s="1"/>
      <c r="D515" s="1"/>
      <c r="E515" s="1"/>
      <c r="F515" s="1"/>
      <c r="G515" s="1"/>
      <c r="H515" s="1"/>
      <c r="I515" s="1"/>
      <c r="J515" s="1"/>
      <c r="K515" s="1"/>
      <c r="L515" s="1"/>
      <c r="T515" s="1"/>
      <c r="U515" s="2"/>
      <c r="V515" s="2"/>
      <c r="W515" s="2"/>
      <c r="X515" s="2"/>
      <c r="Y515" s="2"/>
      <c r="Z515" s="455" t="s">
        <v>238</v>
      </c>
      <c r="AA515" s="2"/>
      <c r="AB515" s="2"/>
      <c r="AC515" s="2"/>
      <c r="AD515" s="2"/>
      <c r="AE515" s="2"/>
      <c r="AF515" s="2"/>
      <c r="AG515" s="2"/>
      <c r="AH515" s="2"/>
      <c r="AI515" s="2"/>
      <c r="AJ515" s="2"/>
      <c r="AK515" s="2"/>
      <c r="AL515" s="2"/>
      <c r="AM515" s="2"/>
      <c r="AN515" s="2"/>
      <c r="AO515" s="2"/>
      <c r="AP515" s="2"/>
      <c r="AQ515" s="2"/>
      <c r="AR515" s="2"/>
      <c r="AS515" s="457"/>
      <c r="AT515" s="457"/>
      <c r="AU515" s="457"/>
      <c r="AV515" s="457"/>
      <c r="AW515" s="457"/>
      <c r="AX515" s="457"/>
      <c r="AY515" s="457"/>
      <c r="AZ515" s="457"/>
      <c r="BA515" s="457"/>
      <c r="BB515" s="457"/>
      <c r="BC515" s="457"/>
      <c r="BD515" s="457"/>
      <c r="BE515" s="457"/>
      <c r="BF515" s="457"/>
      <c r="BG515" s="457"/>
      <c r="BH515" s="457"/>
      <c r="BI515" s="457"/>
      <c r="BJ515" s="457"/>
      <c r="BK515" s="457"/>
      <c r="BL515" s="457"/>
      <c r="BM515" s="457"/>
      <c r="BN515" s="457"/>
      <c r="BO515" s="457"/>
      <c r="BP515" s="457"/>
      <c r="BQ515" s="457"/>
      <c r="BR515" s="457"/>
      <c r="BS515" s="457"/>
      <c r="BT515" s="457"/>
      <c r="BU515" s="457"/>
      <c r="BV515" s="457"/>
      <c r="BW515" s="457"/>
    </row>
    <row r="516" spans="1:75" ht="12.75">
      <c r="A516" s="1"/>
      <c r="B516" s="1"/>
      <c r="C516" s="1"/>
      <c r="D516" s="1"/>
      <c r="E516" s="1"/>
      <c r="F516" s="1"/>
      <c r="G516" s="1"/>
      <c r="H516" s="1"/>
      <c r="I516" s="1"/>
      <c r="J516" s="1"/>
      <c r="K516" s="1"/>
      <c r="L516" s="1"/>
      <c r="T516" s="1"/>
      <c r="U516" s="2"/>
      <c r="V516" s="2"/>
      <c r="W516" s="2"/>
      <c r="X516" s="2"/>
      <c r="Y516" s="2"/>
      <c r="Z516" s="455" t="s">
        <v>239</v>
      </c>
      <c r="AA516" s="2"/>
      <c r="AB516" s="2"/>
      <c r="AC516" s="2"/>
      <c r="AD516" s="2"/>
      <c r="AE516" s="2"/>
      <c r="AF516" s="2"/>
      <c r="AG516" s="2"/>
      <c r="AH516" s="2"/>
      <c r="AI516" s="2"/>
      <c r="AJ516" s="2"/>
      <c r="AK516" s="2"/>
      <c r="AL516" s="2"/>
      <c r="AM516" s="2"/>
      <c r="AN516" s="2"/>
      <c r="AO516" s="2"/>
      <c r="AP516" s="2"/>
      <c r="AQ516" s="2"/>
      <c r="AR516" s="2"/>
      <c r="AS516" s="457"/>
      <c r="AT516" s="457"/>
      <c r="AU516" s="457"/>
      <c r="AV516" s="457"/>
      <c r="AW516" s="457"/>
      <c r="AX516" s="457"/>
      <c r="AY516" s="457"/>
      <c r="AZ516" s="457"/>
      <c r="BA516" s="457"/>
      <c r="BB516" s="457"/>
      <c r="BC516" s="457"/>
      <c r="BD516" s="457"/>
      <c r="BE516" s="457"/>
      <c r="BF516" s="457"/>
      <c r="BG516" s="457"/>
      <c r="BH516" s="457"/>
      <c r="BI516" s="457"/>
      <c r="BJ516" s="457"/>
      <c r="BK516" s="457"/>
      <c r="BL516" s="457"/>
      <c r="BM516" s="457"/>
      <c r="BN516" s="457"/>
      <c r="BO516" s="457"/>
      <c r="BP516" s="457"/>
      <c r="BQ516" s="457"/>
      <c r="BR516" s="457"/>
      <c r="BS516" s="457"/>
      <c r="BT516" s="457"/>
      <c r="BU516" s="457"/>
      <c r="BV516" s="457"/>
      <c r="BW516" s="457"/>
    </row>
    <row r="517" spans="1:75" ht="12.75">
      <c r="A517" s="1"/>
      <c r="B517" s="1"/>
      <c r="C517" s="1"/>
      <c r="D517" s="1"/>
      <c r="E517" s="1"/>
      <c r="F517" s="1"/>
      <c r="G517" s="1"/>
      <c r="H517" s="1"/>
      <c r="I517" s="1"/>
      <c r="J517" s="1"/>
      <c r="K517" s="1"/>
      <c r="L517" s="1"/>
      <c r="T517" s="1"/>
      <c r="U517" s="2"/>
      <c r="V517" s="2"/>
      <c r="W517" s="2"/>
      <c r="X517" s="2"/>
      <c r="Y517" s="2"/>
      <c r="Z517" s="455" t="s">
        <v>240</v>
      </c>
      <c r="AA517" s="2"/>
      <c r="AB517" s="2"/>
      <c r="AC517" s="2"/>
      <c r="AD517" s="2"/>
      <c r="AE517" s="2"/>
      <c r="AF517" s="2"/>
      <c r="AG517" s="2"/>
      <c r="AH517" s="2"/>
      <c r="AI517" s="2"/>
      <c r="AJ517" s="2"/>
      <c r="AK517" s="2"/>
      <c r="AL517" s="2"/>
      <c r="AM517" s="2"/>
      <c r="AN517" s="2"/>
      <c r="AO517" s="2"/>
      <c r="AP517" s="2"/>
      <c r="AQ517" s="2"/>
      <c r="AR517" s="2"/>
      <c r="AS517" s="457"/>
      <c r="AT517" s="457"/>
      <c r="AU517" s="457"/>
      <c r="AV517" s="457"/>
      <c r="AW517" s="457"/>
      <c r="AX517" s="457"/>
      <c r="AY517" s="457"/>
      <c r="AZ517" s="457"/>
      <c r="BA517" s="457"/>
      <c r="BB517" s="457"/>
      <c r="BC517" s="457"/>
      <c r="BD517" s="457"/>
      <c r="BE517" s="457"/>
      <c r="BF517" s="457"/>
      <c r="BG517" s="457"/>
      <c r="BH517" s="457"/>
      <c r="BI517" s="457"/>
      <c r="BJ517" s="457"/>
      <c r="BK517" s="457"/>
      <c r="BL517" s="457"/>
      <c r="BM517" s="457"/>
      <c r="BN517" s="457"/>
      <c r="BO517" s="457"/>
      <c r="BP517" s="457"/>
      <c r="BQ517" s="457"/>
      <c r="BR517" s="457"/>
      <c r="BS517" s="457"/>
      <c r="BT517" s="457"/>
      <c r="BU517" s="457"/>
      <c r="BV517" s="457"/>
      <c r="BW517" s="457"/>
    </row>
    <row r="518" spans="1:75" ht="12.75">
      <c r="A518" s="1"/>
      <c r="B518" s="1"/>
      <c r="C518" s="1"/>
      <c r="D518" s="1"/>
      <c r="E518" s="1"/>
      <c r="F518" s="1"/>
      <c r="G518" s="1"/>
      <c r="H518" s="1"/>
      <c r="I518" s="1"/>
      <c r="J518" s="1"/>
      <c r="K518" s="1"/>
      <c r="L518" s="1"/>
      <c r="T518" s="1"/>
      <c r="U518" s="2"/>
      <c r="V518" s="2"/>
      <c r="W518" s="2"/>
      <c r="X518" s="2"/>
      <c r="Y518" s="2"/>
      <c r="Z518" s="455" t="s">
        <v>241</v>
      </c>
      <c r="AA518" s="2"/>
      <c r="AB518" s="2"/>
      <c r="AC518" s="2"/>
      <c r="AD518" s="2"/>
      <c r="AE518" s="2"/>
      <c r="AF518" s="2"/>
      <c r="AG518" s="2"/>
      <c r="AH518" s="2"/>
      <c r="AI518" s="2"/>
      <c r="AJ518" s="2"/>
      <c r="AK518" s="2"/>
      <c r="AL518" s="2"/>
      <c r="AM518" s="2"/>
      <c r="AN518" s="2"/>
      <c r="AO518" s="2"/>
      <c r="AP518" s="2"/>
      <c r="AQ518" s="2"/>
      <c r="AR518" s="2"/>
      <c r="AS518" s="457"/>
      <c r="AT518" s="457"/>
      <c r="AU518" s="457"/>
      <c r="AV518" s="457"/>
      <c r="AW518" s="457"/>
      <c r="AX518" s="457"/>
      <c r="AY518" s="457"/>
      <c r="AZ518" s="457"/>
      <c r="BA518" s="457"/>
      <c r="BB518" s="457"/>
      <c r="BC518" s="457"/>
      <c r="BD518" s="457"/>
      <c r="BE518" s="457"/>
      <c r="BF518" s="457"/>
      <c r="BG518" s="457"/>
      <c r="BH518" s="457"/>
      <c r="BI518" s="457"/>
      <c r="BJ518" s="457"/>
      <c r="BK518" s="457"/>
      <c r="BL518" s="457"/>
      <c r="BM518" s="457"/>
      <c r="BN518" s="457"/>
      <c r="BO518" s="457"/>
      <c r="BP518" s="457"/>
      <c r="BQ518" s="457"/>
      <c r="BR518" s="457"/>
      <c r="BS518" s="457"/>
      <c r="BT518" s="457"/>
      <c r="BU518" s="457"/>
      <c r="BV518" s="457"/>
      <c r="BW518" s="457"/>
    </row>
    <row r="519" spans="1:75" ht="12.75">
      <c r="A519" s="1"/>
      <c r="B519" s="1"/>
      <c r="C519" s="1"/>
      <c r="D519" s="1"/>
      <c r="E519" s="1"/>
      <c r="F519" s="1"/>
      <c r="G519" s="1"/>
      <c r="H519" s="1"/>
      <c r="I519" s="1"/>
      <c r="J519" s="1"/>
      <c r="K519" s="1"/>
      <c r="L519" s="1"/>
      <c r="T519" s="1"/>
      <c r="U519" s="2"/>
      <c r="V519" s="2"/>
      <c r="W519" s="2"/>
      <c r="X519" s="2"/>
      <c r="Y519" s="2"/>
      <c r="Z519" s="455" t="s">
        <v>242</v>
      </c>
      <c r="AA519" s="2"/>
      <c r="AB519" s="2"/>
      <c r="AC519" s="2"/>
      <c r="AD519" s="2"/>
      <c r="AE519" s="2"/>
      <c r="AF519" s="2"/>
      <c r="AG519" s="2"/>
      <c r="AH519" s="2"/>
      <c r="AI519" s="2"/>
      <c r="AJ519" s="2"/>
      <c r="AK519" s="2"/>
      <c r="AL519" s="2"/>
      <c r="AM519" s="2"/>
      <c r="AN519" s="2"/>
      <c r="AO519" s="2"/>
      <c r="AP519" s="2"/>
      <c r="AQ519" s="2"/>
      <c r="AR519" s="2"/>
      <c r="AS519" s="457"/>
      <c r="AT519" s="457"/>
      <c r="AU519" s="457"/>
      <c r="AV519" s="457"/>
      <c r="AW519" s="457"/>
      <c r="AX519" s="457"/>
      <c r="AY519" s="457"/>
      <c r="AZ519" s="457"/>
      <c r="BA519" s="457"/>
      <c r="BB519" s="457"/>
      <c r="BC519" s="457"/>
      <c r="BD519" s="457"/>
      <c r="BE519" s="457"/>
      <c r="BF519" s="457"/>
      <c r="BG519" s="457"/>
      <c r="BH519" s="457"/>
      <c r="BI519" s="457"/>
      <c r="BJ519" s="457"/>
      <c r="BK519" s="457"/>
      <c r="BL519" s="457"/>
      <c r="BM519" s="457"/>
      <c r="BN519" s="457"/>
      <c r="BO519" s="457"/>
      <c r="BP519" s="457"/>
      <c r="BQ519" s="457"/>
      <c r="BR519" s="457"/>
      <c r="BS519" s="457"/>
      <c r="BT519" s="457"/>
      <c r="BU519" s="457"/>
      <c r="BV519" s="457"/>
      <c r="BW519" s="457"/>
    </row>
    <row r="520" spans="1:75" ht="12.75">
      <c r="A520" s="1"/>
      <c r="B520" s="1"/>
      <c r="C520" s="1"/>
      <c r="D520" s="1"/>
      <c r="E520" s="1"/>
      <c r="F520" s="1"/>
      <c r="G520" s="1"/>
      <c r="H520" s="1"/>
      <c r="I520" s="1"/>
      <c r="J520" s="1"/>
      <c r="K520" s="1"/>
      <c r="L520" s="1"/>
      <c r="T520" s="1"/>
      <c r="U520" s="2"/>
      <c r="V520" s="2"/>
      <c r="W520" s="2"/>
      <c r="X520" s="2"/>
      <c r="Y520" s="2"/>
      <c r="Z520" s="455" t="s">
        <v>243</v>
      </c>
      <c r="AA520" s="2"/>
      <c r="AB520" s="2"/>
      <c r="AC520" s="2"/>
      <c r="AD520" s="2"/>
      <c r="AE520" s="2"/>
      <c r="AF520" s="2"/>
      <c r="AG520" s="2"/>
      <c r="AH520" s="2"/>
      <c r="AI520" s="2"/>
      <c r="AJ520" s="2"/>
      <c r="AK520" s="2"/>
      <c r="AL520" s="2"/>
      <c r="AM520" s="2"/>
      <c r="AN520" s="2"/>
      <c r="AO520" s="2"/>
      <c r="AP520" s="2"/>
      <c r="AQ520" s="2"/>
      <c r="AR520" s="2"/>
      <c r="AS520" s="457"/>
      <c r="AT520" s="457"/>
      <c r="AU520" s="457"/>
      <c r="AV520" s="457"/>
      <c r="AW520" s="457"/>
      <c r="AX520" s="457"/>
      <c r="AY520" s="457"/>
      <c r="AZ520" s="457"/>
      <c r="BA520" s="457"/>
      <c r="BB520" s="457"/>
      <c r="BC520" s="457"/>
      <c r="BD520" s="457"/>
      <c r="BE520" s="457"/>
      <c r="BF520" s="457"/>
      <c r="BG520" s="457"/>
      <c r="BH520" s="457"/>
      <c r="BI520" s="457"/>
      <c r="BJ520" s="457"/>
      <c r="BK520" s="457"/>
      <c r="BL520" s="457"/>
      <c r="BM520" s="457"/>
      <c r="BN520" s="457"/>
      <c r="BO520" s="457"/>
      <c r="BP520" s="457"/>
      <c r="BQ520" s="457"/>
      <c r="BR520" s="457"/>
      <c r="BS520" s="457"/>
      <c r="BT520" s="457"/>
      <c r="BU520" s="457"/>
      <c r="BV520" s="457"/>
      <c r="BW520" s="457"/>
    </row>
    <row r="521" spans="1:75" ht="12.75">
      <c r="A521" s="1"/>
      <c r="B521" s="1"/>
      <c r="C521" s="1"/>
      <c r="D521" s="1"/>
      <c r="E521" s="1"/>
      <c r="F521" s="1"/>
      <c r="G521" s="1"/>
      <c r="H521" s="1"/>
      <c r="I521" s="1"/>
      <c r="J521" s="1"/>
      <c r="K521" s="1"/>
      <c r="L521" s="1"/>
      <c r="T521" s="1"/>
      <c r="U521" s="2"/>
      <c r="V521" s="2"/>
      <c r="W521" s="2"/>
      <c r="X521" s="2"/>
      <c r="Y521" s="2"/>
      <c r="Z521" s="455" t="s">
        <v>244</v>
      </c>
      <c r="AA521" s="2"/>
      <c r="AB521" s="2"/>
      <c r="AC521" s="2"/>
      <c r="AD521" s="2"/>
      <c r="AE521" s="2"/>
      <c r="AF521" s="2"/>
      <c r="AG521" s="2"/>
      <c r="AH521" s="2"/>
      <c r="AI521" s="2"/>
      <c r="AJ521" s="2"/>
      <c r="AK521" s="2"/>
      <c r="AL521" s="2"/>
      <c r="AM521" s="2"/>
      <c r="AN521" s="2"/>
      <c r="AO521" s="2"/>
      <c r="AP521" s="2"/>
      <c r="AQ521" s="2"/>
      <c r="AR521" s="2"/>
      <c r="AS521" s="457"/>
      <c r="AT521" s="457"/>
      <c r="AU521" s="457"/>
      <c r="AV521" s="457"/>
      <c r="AW521" s="457"/>
      <c r="AX521" s="457"/>
      <c r="AY521" s="457"/>
      <c r="AZ521" s="457"/>
      <c r="BA521" s="457"/>
      <c r="BB521" s="457"/>
      <c r="BC521" s="457"/>
      <c r="BD521" s="457"/>
      <c r="BE521" s="457"/>
      <c r="BF521" s="457"/>
      <c r="BG521" s="457"/>
      <c r="BH521" s="457"/>
      <c r="BI521" s="457"/>
      <c r="BJ521" s="457"/>
      <c r="BK521" s="457"/>
      <c r="BL521" s="457"/>
      <c r="BM521" s="457"/>
      <c r="BN521" s="457"/>
      <c r="BO521" s="457"/>
      <c r="BP521" s="457"/>
      <c r="BQ521" s="457"/>
      <c r="BR521" s="457"/>
      <c r="BS521" s="457"/>
      <c r="BT521" s="457"/>
      <c r="BU521" s="457"/>
      <c r="BV521" s="457"/>
      <c r="BW521" s="457"/>
    </row>
    <row r="522" spans="1:75" ht="12.75">
      <c r="A522" s="1"/>
      <c r="B522" s="1"/>
      <c r="C522" s="1"/>
      <c r="D522" s="1"/>
      <c r="E522" s="1"/>
      <c r="F522" s="1"/>
      <c r="G522" s="1"/>
      <c r="H522" s="1"/>
      <c r="I522" s="1"/>
      <c r="J522" s="1"/>
      <c r="K522" s="1"/>
      <c r="L522" s="1"/>
      <c r="T522" s="1"/>
      <c r="U522" s="2"/>
      <c r="V522" s="2"/>
      <c r="W522" s="2"/>
      <c r="X522" s="2"/>
      <c r="Y522" s="2"/>
      <c r="Z522" s="455" t="s">
        <v>245</v>
      </c>
      <c r="AA522" s="2"/>
      <c r="AB522" s="2"/>
      <c r="AC522" s="2"/>
      <c r="AD522" s="2"/>
      <c r="AE522" s="2"/>
      <c r="AF522" s="2"/>
      <c r="AG522" s="2"/>
      <c r="AH522" s="2"/>
      <c r="AI522" s="2"/>
      <c r="AJ522" s="2"/>
      <c r="AK522" s="2"/>
      <c r="AL522" s="2"/>
      <c r="AM522" s="2"/>
      <c r="AN522" s="2"/>
      <c r="AO522" s="2"/>
      <c r="AP522" s="2"/>
      <c r="AQ522" s="2"/>
      <c r="AR522" s="2"/>
      <c r="AS522" s="457"/>
      <c r="AT522" s="457"/>
      <c r="AU522" s="457"/>
      <c r="AV522" s="457"/>
      <c r="AW522" s="457"/>
      <c r="AX522" s="457"/>
      <c r="AY522" s="457"/>
      <c r="AZ522" s="457"/>
      <c r="BA522" s="457"/>
      <c r="BB522" s="457"/>
      <c r="BC522" s="457"/>
      <c r="BD522" s="457"/>
      <c r="BE522" s="457"/>
      <c r="BF522" s="457"/>
      <c r="BG522" s="457"/>
      <c r="BH522" s="457"/>
      <c r="BI522" s="457"/>
      <c r="BJ522" s="457"/>
      <c r="BK522" s="457"/>
      <c r="BL522" s="457"/>
      <c r="BM522" s="457"/>
      <c r="BN522" s="457"/>
      <c r="BO522" s="457"/>
      <c r="BP522" s="457"/>
      <c r="BQ522" s="457"/>
      <c r="BR522" s="457"/>
      <c r="BS522" s="457"/>
      <c r="BT522" s="457"/>
      <c r="BU522" s="457"/>
      <c r="BV522" s="457"/>
      <c r="BW522" s="457"/>
    </row>
    <row r="523" spans="1:75" ht="12.75">
      <c r="A523" s="1"/>
      <c r="B523" s="1"/>
      <c r="C523" s="1"/>
      <c r="D523" s="1"/>
      <c r="E523" s="1"/>
      <c r="F523" s="1"/>
      <c r="G523" s="1"/>
      <c r="H523" s="1"/>
      <c r="I523" s="1"/>
      <c r="J523" s="1"/>
      <c r="K523" s="1"/>
      <c r="L523" s="1"/>
      <c r="T523" s="1"/>
      <c r="U523" s="2"/>
      <c r="V523" s="2"/>
      <c r="W523" s="2"/>
      <c r="X523" s="2"/>
      <c r="Y523" s="2"/>
      <c r="Z523" s="455" t="s">
        <v>246</v>
      </c>
      <c r="AA523" s="2"/>
      <c r="AB523" s="2"/>
      <c r="AC523" s="2"/>
      <c r="AD523" s="2"/>
      <c r="AE523" s="2"/>
      <c r="AF523" s="2"/>
      <c r="AG523" s="2"/>
      <c r="AH523" s="2"/>
      <c r="AI523" s="2"/>
      <c r="AJ523" s="2"/>
      <c r="AK523" s="2"/>
      <c r="AL523" s="2"/>
      <c r="AM523" s="2"/>
      <c r="AN523" s="2"/>
      <c r="AO523" s="2"/>
      <c r="AP523" s="2"/>
      <c r="AQ523" s="2"/>
      <c r="AR523" s="2"/>
      <c r="AS523" s="457"/>
      <c r="AT523" s="457"/>
      <c r="AU523" s="457"/>
      <c r="AV523" s="457"/>
      <c r="AW523" s="457"/>
      <c r="AX523" s="457"/>
      <c r="AY523" s="457"/>
      <c r="AZ523" s="457"/>
      <c r="BA523" s="457"/>
      <c r="BB523" s="457"/>
      <c r="BC523" s="457"/>
      <c r="BD523" s="457"/>
      <c r="BE523" s="457"/>
      <c r="BF523" s="457"/>
      <c r="BG523" s="457"/>
      <c r="BH523" s="457"/>
      <c r="BI523" s="457"/>
      <c r="BJ523" s="457"/>
      <c r="BK523" s="457"/>
      <c r="BL523" s="457"/>
      <c r="BM523" s="457"/>
      <c r="BN523" s="457"/>
      <c r="BO523" s="457"/>
      <c r="BP523" s="457"/>
      <c r="BQ523" s="457"/>
      <c r="BR523" s="457"/>
      <c r="BS523" s="457"/>
      <c r="BT523" s="457"/>
      <c r="BU523" s="457"/>
      <c r="BV523" s="457"/>
      <c r="BW523" s="457"/>
    </row>
    <row r="524" spans="1:75" ht="12.75">
      <c r="A524" s="1"/>
      <c r="B524" s="1"/>
      <c r="C524" s="1"/>
      <c r="D524" s="1"/>
      <c r="E524" s="1"/>
      <c r="F524" s="1"/>
      <c r="G524" s="1"/>
      <c r="H524" s="1"/>
      <c r="I524" s="1"/>
      <c r="J524" s="1"/>
      <c r="K524" s="1"/>
      <c r="L524" s="1"/>
      <c r="T524" s="1"/>
      <c r="U524" s="2"/>
      <c r="V524" s="2"/>
      <c r="W524" s="2"/>
      <c r="X524" s="2"/>
      <c r="Y524" s="2"/>
      <c r="Z524" s="455" t="s">
        <v>247</v>
      </c>
      <c r="AA524" s="2"/>
      <c r="AB524" s="2"/>
      <c r="AC524" s="2"/>
      <c r="AD524" s="2"/>
      <c r="AE524" s="2"/>
      <c r="AF524" s="2"/>
      <c r="AG524" s="2"/>
      <c r="AH524" s="2"/>
      <c r="AI524" s="2"/>
      <c r="AJ524" s="2"/>
      <c r="AK524" s="2"/>
      <c r="AL524" s="2"/>
      <c r="AM524" s="2"/>
      <c r="AN524" s="2"/>
      <c r="AO524" s="2"/>
      <c r="AP524" s="2"/>
      <c r="AQ524" s="2"/>
      <c r="AR524" s="2"/>
      <c r="AS524" s="457"/>
      <c r="AT524" s="457"/>
      <c r="AU524" s="457"/>
      <c r="AV524" s="457"/>
      <c r="AW524" s="457"/>
      <c r="AX524" s="457"/>
      <c r="AY524" s="457"/>
      <c r="AZ524" s="457"/>
      <c r="BA524" s="457"/>
      <c r="BB524" s="457"/>
      <c r="BC524" s="457"/>
      <c r="BD524" s="457"/>
      <c r="BE524" s="457"/>
      <c r="BF524" s="457"/>
      <c r="BG524" s="457"/>
      <c r="BH524" s="457"/>
      <c r="BI524" s="457"/>
      <c r="BJ524" s="457"/>
      <c r="BK524" s="457"/>
      <c r="BL524" s="457"/>
      <c r="BM524" s="457"/>
      <c r="BN524" s="457"/>
      <c r="BO524" s="457"/>
      <c r="BP524" s="457"/>
      <c r="BQ524" s="457"/>
      <c r="BR524" s="457"/>
      <c r="BS524" s="457"/>
      <c r="BT524" s="457"/>
      <c r="BU524" s="457"/>
      <c r="BV524" s="457"/>
      <c r="BW524" s="457"/>
    </row>
    <row r="525" spans="1:75" ht="12.75">
      <c r="A525" s="1"/>
      <c r="B525" s="1"/>
      <c r="C525" s="1"/>
      <c r="D525" s="1"/>
      <c r="E525" s="1"/>
      <c r="F525" s="1"/>
      <c r="G525" s="1"/>
      <c r="H525" s="1"/>
      <c r="I525" s="1"/>
      <c r="J525" s="1"/>
      <c r="K525" s="1"/>
      <c r="L525" s="1"/>
      <c r="T525" s="1"/>
      <c r="U525" s="2"/>
      <c r="V525" s="2"/>
      <c r="W525" s="2"/>
      <c r="X525" s="2"/>
      <c r="Y525" s="2"/>
      <c r="Z525" s="455" t="s">
        <v>248</v>
      </c>
      <c r="AA525" s="2"/>
      <c r="AB525" s="2"/>
      <c r="AC525" s="2"/>
      <c r="AD525" s="2"/>
      <c r="AE525" s="2"/>
      <c r="AF525" s="2"/>
      <c r="AG525" s="2"/>
      <c r="AH525" s="2"/>
      <c r="AI525" s="2"/>
      <c r="AJ525" s="2"/>
      <c r="AK525" s="2"/>
      <c r="AL525" s="2"/>
      <c r="AM525" s="2"/>
      <c r="AN525" s="2"/>
      <c r="AO525" s="2"/>
      <c r="AP525" s="2"/>
      <c r="AQ525" s="2"/>
      <c r="AR525" s="2"/>
      <c r="AS525" s="457"/>
      <c r="AT525" s="457"/>
      <c r="AU525" s="457"/>
      <c r="AV525" s="457"/>
      <c r="AW525" s="457"/>
      <c r="AX525" s="457"/>
      <c r="AY525" s="457"/>
      <c r="AZ525" s="457"/>
      <c r="BA525" s="457"/>
      <c r="BB525" s="457"/>
      <c r="BC525" s="457"/>
      <c r="BD525" s="457"/>
      <c r="BE525" s="457"/>
      <c r="BF525" s="457"/>
      <c r="BG525" s="457"/>
      <c r="BH525" s="457"/>
      <c r="BI525" s="457"/>
      <c r="BJ525" s="457"/>
      <c r="BK525" s="457"/>
      <c r="BL525" s="457"/>
      <c r="BM525" s="457"/>
      <c r="BN525" s="457"/>
      <c r="BO525" s="457"/>
      <c r="BP525" s="457"/>
      <c r="BQ525" s="457"/>
      <c r="BR525" s="457"/>
      <c r="BS525" s="457"/>
      <c r="BT525" s="457"/>
      <c r="BU525" s="457"/>
      <c r="BV525" s="457"/>
      <c r="BW525" s="457"/>
    </row>
    <row r="526" spans="1:75" ht="12.75">
      <c r="A526" s="1"/>
      <c r="B526" s="1"/>
      <c r="C526" s="1"/>
      <c r="D526" s="1"/>
      <c r="E526" s="1"/>
      <c r="F526" s="1"/>
      <c r="G526" s="1"/>
      <c r="H526" s="1"/>
      <c r="I526" s="1"/>
      <c r="J526" s="1"/>
      <c r="K526" s="1"/>
      <c r="L526" s="1"/>
      <c r="T526" s="1"/>
      <c r="U526" s="2"/>
      <c r="V526" s="2"/>
      <c r="W526" s="2"/>
      <c r="X526" s="2"/>
      <c r="Y526" s="2"/>
      <c r="Z526" s="455" t="s">
        <v>249</v>
      </c>
      <c r="AA526" s="2"/>
      <c r="AB526" s="2"/>
      <c r="AC526" s="2"/>
      <c r="AD526" s="2"/>
      <c r="AE526" s="2"/>
      <c r="AF526" s="2"/>
      <c r="AG526" s="2"/>
      <c r="AH526" s="2"/>
      <c r="AI526" s="2"/>
      <c r="AJ526" s="2"/>
      <c r="AK526" s="2"/>
      <c r="AL526" s="2"/>
      <c r="AM526" s="2"/>
      <c r="AN526" s="2"/>
      <c r="AO526" s="2"/>
      <c r="AP526" s="2"/>
      <c r="AQ526" s="2"/>
      <c r="AR526" s="2"/>
      <c r="AS526" s="457"/>
      <c r="AT526" s="457"/>
      <c r="AU526" s="457"/>
      <c r="AV526" s="457"/>
      <c r="AW526" s="457"/>
      <c r="AX526" s="457"/>
      <c r="AY526" s="457"/>
      <c r="AZ526" s="457"/>
      <c r="BA526" s="457"/>
      <c r="BB526" s="457"/>
      <c r="BC526" s="457"/>
      <c r="BD526" s="457"/>
      <c r="BE526" s="457"/>
      <c r="BF526" s="457"/>
      <c r="BG526" s="457"/>
      <c r="BH526" s="457"/>
      <c r="BI526" s="457"/>
      <c r="BJ526" s="457"/>
      <c r="BK526" s="457"/>
      <c r="BL526" s="457"/>
      <c r="BM526" s="457"/>
      <c r="BN526" s="457"/>
      <c r="BO526" s="457"/>
      <c r="BP526" s="457"/>
      <c r="BQ526" s="457"/>
      <c r="BR526" s="457"/>
      <c r="BS526" s="457"/>
      <c r="BT526" s="457"/>
      <c r="BU526" s="457"/>
      <c r="BV526" s="457"/>
      <c r="BW526" s="457"/>
    </row>
    <row r="527" spans="1:75" ht="12.75">
      <c r="A527" s="1"/>
      <c r="B527" s="1"/>
      <c r="C527" s="1"/>
      <c r="D527" s="1"/>
      <c r="E527" s="1"/>
      <c r="F527" s="1"/>
      <c r="G527" s="1"/>
      <c r="H527" s="1"/>
      <c r="I527" s="1"/>
      <c r="J527" s="1"/>
      <c r="K527" s="1"/>
      <c r="L527" s="1"/>
      <c r="T527" s="1"/>
      <c r="U527" s="2"/>
      <c r="V527" s="2"/>
      <c r="W527" s="2"/>
      <c r="X527" s="2"/>
      <c r="Y527" s="2"/>
      <c r="Z527" s="455" t="s">
        <v>250</v>
      </c>
      <c r="AA527" s="2"/>
      <c r="AB527" s="2"/>
      <c r="AC527" s="2"/>
      <c r="AD527" s="2"/>
      <c r="AE527" s="2"/>
      <c r="AF527" s="2"/>
      <c r="AG527" s="2"/>
      <c r="AH527" s="2"/>
      <c r="AI527" s="2"/>
      <c r="AJ527" s="2"/>
      <c r="AK527" s="2"/>
      <c r="AL527" s="2"/>
      <c r="AM527" s="2"/>
      <c r="AN527" s="2"/>
      <c r="AO527" s="2"/>
      <c r="AP527" s="2"/>
      <c r="AQ527" s="2"/>
      <c r="AR527" s="2"/>
      <c r="AS527" s="457"/>
      <c r="AT527" s="457"/>
      <c r="AU527" s="457"/>
      <c r="AV527" s="457"/>
      <c r="AW527" s="457"/>
      <c r="AX527" s="457"/>
      <c r="AY527" s="457"/>
      <c r="AZ527" s="457"/>
      <c r="BA527" s="457"/>
      <c r="BB527" s="457"/>
      <c r="BC527" s="457"/>
      <c r="BD527" s="457"/>
      <c r="BE527" s="457"/>
      <c r="BF527" s="457"/>
      <c r="BG527" s="457"/>
      <c r="BH527" s="457"/>
      <c r="BI527" s="457"/>
      <c r="BJ527" s="457"/>
      <c r="BK527" s="457"/>
      <c r="BL527" s="457"/>
      <c r="BM527" s="457"/>
      <c r="BN527" s="457"/>
      <c r="BO527" s="457"/>
      <c r="BP527" s="457"/>
      <c r="BQ527" s="457"/>
      <c r="BR527" s="457"/>
      <c r="BS527" s="457"/>
      <c r="BT527" s="457"/>
      <c r="BU527" s="457"/>
      <c r="BV527" s="457"/>
      <c r="BW527" s="457"/>
    </row>
    <row r="528" spans="1:75" ht="12.75">
      <c r="A528" s="1"/>
      <c r="B528" s="1"/>
      <c r="C528" s="1"/>
      <c r="D528" s="1"/>
      <c r="E528" s="1"/>
      <c r="F528" s="1"/>
      <c r="G528" s="1"/>
      <c r="H528" s="1"/>
      <c r="I528" s="1"/>
      <c r="J528" s="1"/>
      <c r="K528" s="1"/>
      <c r="L528" s="1"/>
      <c r="T528" s="1"/>
      <c r="U528" s="2"/>
      <c r="V528" s="2"/>
      <c r="W528" s="2"/>
      <c r="X528" s="2"/>
      <c r="Y528" s="2"/>
      <c r="Z528" s="455" t="s">
        <v>251</v>
      </c>
      <c r="AA528" s="2"/>
      <c r="AB528" s="2"/>
      <c r="AC528" s="2"/>
      <c r="AD528" s="2"/>
      <c r="AE528" s="2"/>
      <c r="AF528" s="2"/>
      <c r="AG528" s="2"/>
      <c r="AH528" s="2"/>
      <c r="AI528" s="2"/>
      <c r="AJ528" s="2"/>
      <c r="AK528" s="2"/>
      <c r="AL528" s="2"/>
      <c r="AM528" s="2"/>
      <c r="AN528" s="2"/>
      <c r="AO528" s="2"/>
      <c r="AP528" s="2"/>
      <c r="AQ528" s="2"/>
      <c r="AR528" s="2"/>
      <c r="AS528" s="457"/>
      <c r="AT528" s="457"/>
      <c r="AU528" s="457"/>
      <c r="AV528" s="457"/>
      <c r="AW528" s="457"/>
      <c r="AX528" s="457"/>
      <c r="AY528" s="457"/>
      <c r="AZ528" s="457"/>
      <c r="BA528" s="457"/>
      <c r="BB528" s="457"/>
      <c r="BC528" s="457"/>
      <c r="BD528" s="457"/>
      <c r="BE528" s="457"/>
      <c r="BF528" s="457"/>
      <c r="BG528" s="457"/>
      <c r="BH528" s="457"/>
      <c r="BI528" s="457"/>
      <c r="BJ528" s="457"/>
      <c r="BK528" s="457"/>
      <c r="BL528" s="457"/>
      <c r="BM528" s="457"/>
      <c r="BN528" s="457"/>
      <c r="BO528" s="457"/>
      <c r="BP528" s="457"/>
      <c r="BQ528" s="457"/>
      <c r="BR528" s="457"/>
      <c r="BS528" s="457"/>
      <c r="BT528" s="457"/>
      <c r="BU528" s="457"/>
      <c r="BV528" s="457"/>
      <c r="BW528" s="457"/>
    </row>
    <row r="529" spans="1:75" ht="12.75">
      <c r="A529" s="1"/>
      <c r="B529" s="1"/>
      <c r="C529" s="1"/>
      <c r="D529" s="1"/>
      <c r="E529" s="1"/>
      <c r="F529" s="1"/>
      <c r="G529" s="1"/>
      <c r="H529" s="1"/>
      <c r="I529" s="1"/>
      <c r="J529" s="1"/>
      <c r="K529" s="1"/>
      <c r="L529" s="1"/>
      <c r="T529" s="1"/>
      <c r="U529" s="2"/>
      <c r="V529" s="2"/>
      <c r="W529" s="2"/>
      <c r="X529" s="2"/>
      <c r="Y529" s="2"/>
      <c r="Z529" s="455" t="s">
        <v>252</v>
      </c>
      <c r="AA529" s="2"/>
      <c r="AB529" s="2"/>
      <c r="AC529" s="2"/>
      <c r="AD529" s="2"/>
      <c r="AE529" s="2"/>
      <c r="AF529" s="2"/>
      <c r="AG529" s="2"/>
      <c r="AH529" s="2"/>
      <c r="AI529" s="2"/>
      <c r="AJ529" s="2"/>
      <c r="AK529" s="2"/>
      <c r="AL529" s="2"/>
      <c r="AM529" s="2"/>
      <c r="AN529" s="2"/>
      <c r="AO529" s="2"/>
      <c r="AP529" s="2"/>
      <c r="AQ529" s="2"/>
      <c r="AR529" s="2"/>
      <c r="AS529" s="457"/>
      <c r="AT529" s="457"/>
      <c r="AU529" s="457"/>
      <c r="AV529" s="457"/>
      <c r="AW529" s="457"/>
      <c r="AX529" s="457"/>
      <c r="AY529" s="457"/>
      <c r="AZ529" s="457"/>
      <c r="BA529" s="457"/>
      <c r="BB529" s="457"/>
      <c r="BC529" s="457"/>
      <c r="BD529" s="457"/>
      <c r="BE529" s="457"/>
      <c r="BF529" s="457"/>
      <c r="BG529" s="457"/>
      <c r="BH529" s="457"/>
      <c r="BI529" s="457"/>
      <c r="BJ529" s="457"/>
      <c r="BK529" s="457"/>
      <c r="BL529" s="457"/>
      <c r="BM529" s="457"/>
      <c r="BN529" s="457"/>
      <c r="BO529" s="457"/>
      <c r="BP529" s="457"/>
      <c r="BQ529" s="457"/>
      <c r="BR529" s="457"/>
      <c r="BS529" s="457"/>
      <c r="BT529" s="457"/>
      <c r="BU529" s="457"/>
      <c r="BV529" s="457"/>
      <c r="BW529" s="457"/>
    </row>
    <row r="530" spans="1:75" ht="12.75">
      <c r="A530" s="1"/>
      <c r="B530" s="1"/>
      <c r="C530" s="1"/>
      <c r="D530" s="1"/>
      <c r="E530" s="1"/>
      <c r="F530" s="1"/>
      <c r="G530" s="1"/>
      <c r="H530" s="1"/>
      <c r="I530" s="1"/>
      <c r="J530" s="1"/>
      <c r="K530" s="1"/>
      <c r="L530" s="1"/>
      <c r="T530" s="1"/>
      <c r="U530" s="2"/>
      <c r="V530" s="2"/>
      <c r="W530" s="2"/>
      <c r="X530" s="2"/>
      <c r="Y530" s="2"/>
      <c r="Z530" s="455" t="s">
        <v>253</v>
      </c>
      <c r="AA530" s="2"/>
      <c r="AB530" s="2"/>
      <c r="AC530" s="2"/>
      <c r="AD530" s="2"/>
      <c r="AE530" s="2"/>
      <c r="AF530" s="2"/>
      <c r="AG530" s="2"/>
      <c r="AH530" s="2"/>
      <c r="AI530" s="2"/>
      <c r="AJ530" s="2"/>
      <c r="AK530" s="2"/>
      <c r="AL530" s="2"/>
      <c r="AM530" s="2"/>
      <c r="AN530" s="2"/>
      <c r="AO530" s="2"/>
      <c r="AP530" s="2"/>
      <c r="AQ530" s="2"/>
      <c r="AR530" s="2"/>
      <c r="AS530" s="457"/>
      <c r="AT530" s="457"/>
      <c r="AU530" s="457"/>
      <c r="AV530" s="457"/>
      <c r="AW530" s="457"/>
      <c r="AX530" s="457"/>
      <c r="AY530" s="457"/>
      <c r="AZ530" s="457"/>
      <c r="BA530" s="457"/>
      <c r="BB530" s="457"/>
      <c r="BC530" s="457"/>
      <c r="BD530" s="457"/>
      <c r="BE530" s="457"/>
      <c r="BF530" s="457"/>
      <c r="BG530" s="457"/>
      <c r="BH530" s="457"/>
      <c r="BI530" s="457"/>
      <c r="BJ530" s="457"/>
      <c r="BK530" s="457"/>
      <c r="BL530" s="457"/>
      <c r="BM530" s="457"/>
      <c r="BN530" s="457"/>
      <c r="BO530" s="457"/>
      <c r="BP530" s="457"/>
      <c r="BQ530" s="457"/>
      <c r="BR530" s="457"/>
      <c r="BS530" s="457"/>
      <c r="BT530" s="457"/>
      <c r="BU530" s="457"/>
      <c r="BV530" s="457"/>
      <c r="BW530" s="457"/>
    </row>
    <row r="531" spans="1:75" ht="12.75">
      <c r="A531" s="1"/>
      <c r="B531" s="1"/>
      <c r="C531" s="1"/>
      <c r="D531" s="1"/>
      <c r="E531" s="1"/>
      <c r="F531" s="1"/>
      <c r="G531" s="1"/>
      <c r="H531" s="1"/>
      <c r="I531" s="1"/>
      <c r="J531" s="1"/>
      <c r="K531" s="1"/>
      <c r="L531" s="1"/>
      <c r="T531" s="1"/>
      <c r="U531" s="2"/>
      <c r="V531" s="2"/>
      <c r="W531" s="2"/>
      <c r="X531" s="2"/>
      <c r="Y531" s="2"/>
      <c r="Z531" s="455" t="s">
        <v>254</v>
      </c>
      <c r="AA531" s="2"/>
      <c r="AB531" s="2"/>
      <c r="AC531" s="2"/>
      <c r="AD531" s="2"/>
      <c r="AE531" s="2"/>
      <c r="AF531" s="2"/>
      <c r="AG531" s="2"/>
      <c r="AH531" s="2"/>
      <c r="AI531" s="2"/>
      <c r="AJ531" s="2"/>
      <c r="AK531" s="2"/>
      <c r="AL531" s="2"/>
      <c r="AM531" s="2"/>
      <c r="AN531" s="2"/>
      <c r="AO531" s="2"/>
      <c r="AP531" s="2"/>
      <c r="AQ531" s="2"/>
      <c r="AR531" s="2"/>
      <c r="AS531" s="457"/>
      <c r="AT531" s="457"/>
      <c r="AU531" s="457"/>
      <c r="AV531" s="457"/>
      <c r="AW531" s="457"/>
      <c r="AX531" s="457"/>
      <c r="AY531" s="457"/>
      <c r="AZ531" s="457"/>
      <c r="BA531" s="457"/>
      <c r="BB531" s="457"/>
      <c r="BC531" s="457"/>
      <c r="BD531" s="457"/>
      <c r="BE531" s="457"/>
      <c r="BF531" s="457"/>
      <c r="BG531" s="457"/>
      <c r="BH531" s="457"/>
      <c r="BI531" s="457"/>
      <c r="BJ531" s="457"/>
      <c r="BK531" s="457"/>
      <c r="BL531" s="457"/>
      <c r="BM531" s="457"/>
      <c r="BN531" s="457"/>
      <c r="BO531" s="457"/>
      <c r="BP531" s="457"/>
      <c r="BQ531" s="457"/>
      <c r="BR531" s="457"/>
      <c r="BS531" s="457"/>
      <c r="BT531" s="457"/>
      <c r="BU531" s="457"/>
      <c r="BV531" s="457"/>
      <c r="BW531" s="457"/>
    </row>
    <row r="532" spans="1:75" ht="12.75">
      <c r="A532" s="1"/>
      <c r="B532" s="1"/>
      <c r="C532" s="1"/>
      <c r="D532" s="1"/>
      <c r="E532" s="1"/>
      <c r="F532" s="1"/>
      <c r="G532" s="1"/>
      <c r="H532" s="1"/>
      <c r="I532" s="1"/>
      <c r="J532" s="1"/>
      <c r="K532" s="1"/>
      <c r="L532" s="1"/>
      <c r="T532" s="1"/>
      <c r="U532" s="2"/>
      <c r="V532" s="2"/>
      <c r="W532" s="2"/>
      <c r="X532" s="2"/>
      <c r="Y532" s="2"/>
      <c r="Z532" s="455" t="s">
        <v>255</v>
      </c>
      <c r="AA532" s="2"/>
      <c r="AB532" s="2"/>
      <c r="AC532" s="2"/>
      <c r="AD532" s="2"/>
      <c r="AE532" s="2"/>
      <c r="AF532" s="2"/>
      <c r="AG532" s="2"/>
      <c r="AH532" s="2"/>
      <c r="AI532" s="2"/>
      <c r="AJ532" s="2"/>
      <c r="AK532" s="2"/>
      <c r="AL532" s="2"/>
      <c r="AM532" s="2"/>
      <c r="AN532" s="2"/>
      <c r="AO532" s="2"/>
      <c r="AP532" s="2"/>
      <c r="AQ532" s="2"/>
      <c r="AR532" s="2"/>
      <c r="AS532" s="457"/>
      <c r="AT532" s="457"/>
      <c r="AU532" s="457"/>
      <c r="AV532" s="457"/>
      <c r="AW532" s="457"/>
      <c r="AX532" s="457"/>
      <c r="AY532" s="457"/>
      <c r="AZ532" s="457"/>
      <c r="BA532" s="457"/>
      <c r="BB532" s="457"/>
      <c r="BC532" s="457"/>
      <c r="BD532" s="457"/>
      <c r="BE532" s="457"/>
      <c r="BF532" s="457"/>
      <c r="BG532" s="457"/>
      <c r="BH532" s="457"/>
      <c r="BI532" s="457"/>
      <c r="BJ532" s="457"/>
      <c r="BK532" s="457"/>
      <c r="BL532" s="457"/>
      <c r="BM532" s="457"/>
      <c r="BN532" s="457"/>
      <c r="BO532" s="457"/>
      <c r="BP532" s="457"/>
      <c r="BQ532" s="457"/>
      <c r="BR532" s="457"/>
      <c r="BS532" s="457"/>
      <c r="BT532" s="457"/>
      <c r="BU532" s="457"/>
      <c r="BV532" s="457"/>
      <c r="BW532" s="457"/>
    </row>
    <row r="533" spans="1:75" ht="12.75">
      <c r="A533" s="1"/>
      <c r="B533" s="1"/>
      <c r="C533" s="1"/>
      <c r="D533" s="1"/>
      <c r="E533" s="1"/>
      <c r="F533" s="1"/>
      <c r="G533" s="1"/>
      <c r="H533" s="1"/>
      <c r="I533" s="1"/>
      <c r="J533" s="1"/>
      <c r="K533" s="1"/>
      <c r="L533" s="1"/>
      <c r="T533" s="1"/>
      <c r="U533" s="2"/>
      <c r="V533" s="2"/>
      <c r="W533" s="2"/>
      <c r="X533" s="2"/>
      <c r="Y533" s="2"/>
      <c r="Z533" s="455" t="s">
        <v>256</v>
      </c>
      <c r="AA533" s="2"/>
      <c r="AB533" s="2"/>
      <c r="AC533" s="2"/>
      <c r="AD533" s="2"/>
      <c r="AE533" s="2"/>
      <c r="AF533" s="2"/>
      <c r="AG533" s="2"/>
      <c r="AH533" s="2"/>
      <c r="AI533" s="2"/>
      <c r="AJ533" s="2"/>
      <c r="AK533" s="2"/>
      <c r="AL533" s="2"/>
      <c r="AM533" s="2"/>
      <c r="AN533" s="2"/>
      <c r="AO533" s="2"/>
      <c r="AP533" s="2"/>
      <c r="AQ533" s="2"/>
      <c r="AR533" s="2"/>
      <c r="AS533" s="457"/>
      <c r="AT533" s="457"/>
      <c r="AU533" s="457"/>
      <c r="AV533" s="457"/>
      <c r="AW533" s="457"/>
      <c r="AX533" s="457"/>
      <c r="AY533" s="457"/>
      <c r="AZ533" s="457"/>
      <c r="BA533" s="457"/>
      <c r="BB533" s="457"/>
      <c r="BC533" s="457"/>
      <c r="BD533" s="457"/>
      <c r="BE533" s="457"/>
      <c r="BF533" s="457"/>
      <c r="BG533" s="457"/>
      <c r="BH533" s="457"/>
      <c r="BI533" s="457"/>
      <c r="BJ533" s="457"/>
      <c r="BK533" s="457"/>
      <c r="BL533" s="457"/>
      <c r="BM533" s="457"/>
      <c r="BN533" s="457"/>
      <c r="BO533" s="457"/>
      <c r="BP533" s="457"/>
      <c r="BQ533" s="457"/>
      <c r="BR533" s="457"/>
      <c r="BS533" s="457"/>
      <c r="BT533" s="457"/>
      <c r="BU533" s="457"/>
      <c r="BV533" s="457"/>
      <c r="BW533" s="457"/>
    </row>
    <row r="534" spans="1:75" ht="12.75">
      <c r="A534" s="1"/>
      <c r="B534" s="1"/>
      <c r="C534" s="1"/>
      <c r="D534" s="1"/>
      <c r="E534" s="1"/>
      <c r="F534" s="1"/>
      <c r="G534" s="1"/>
      <c r="H534" s="1"/>
      <c r="I534" s="1"/>
      <c r="J534" s="1"/>
      <c r="K534" s="1"/>
      <c r="L534" s="1"/>
      <c r="T534" s="1"/>
      <c r="U534" s="2"/>
      <c r="V534" s="2"/>
      <c r="W534" s="2"/>
      <c r="X534" s="2"/>
      <c r="Y534" s="2"/>
      <c r="Z534" s="455" t="s">
        <v>394</v>
      </c>
      <c r="AA534" s="2"/>
      <c r="AB534" s="2"/>
      <c r="AC534" s="2"/>
      <c r="AD534" s="2"/>
      <c r="AE534" s="2"/>
      <c r="AF534" s="2"/>
      <c r="AG534" s="2"/>
      <c r="AH534" s="2"/>
      <c r="AI534" s="2"/>
      <c r="AJ534" s="2"/>
      <c r="AK534" s="2"/>
      <c r="AL534" s="2"/>
      <c r="AM534" s="2"/>
      <c r="AN534" s="2"/>
      <c r="AO534" s="2"/>
      <c r="AP534" s="2"/>
      <c r="AQ534" s="2"/>
      <c r="AR534" s="2"/>
      <c r="AS534" s="457"/>
      <c r="AT534" s="457"/>
      <c r="AU534" s="457"/>
      <c r="AV534" s="457"/>
      <c r="AW534" s="457"/>
      <c r="AX534" s="457"/>
      <c r="AY534" s="457"/>
      <c r="AZ534" s="457"/>
      <c r="BA534" s="457"/>
      <c r="BB534" s="457"/>
      <c r="BC534" s="457"/>
      <c r="BD534" s="457"/>
      <c r="BE534" s="457"/>
      <c r="BF534" s="457"/>
      <c r="BG534" s="457"/>
      <c r="BH534" s="457"/>
      <c r="BI534" s="457"/>
      <c r="BJ534" s="457"/>
      <c r="BK534" s="457"/>
      <c r="BL534" s="457"/>
      <c r="BM534" s="457"/>
      <c r="BN534" s="457"/>
      <c r="BO534" s="457"/>
      <c r="BP534" s="457"/>
      <c r="BQ534" s="457"/>
      <c r="BR534" s="457"/>
      <c r="BS534" s="457"/>
      <c r="BT534" s="457"/>
      <c r="BU534" s="457"/>
      <c r="BV534" s="457"/>
      <c r="BW534" s="457"/>
    </row>
    <row r="535" spans="1:75" ht="12.75">
      <c r="A535" s="1"/>
      <c r="B535" s="1"/>
      <c r="C535" s="1"/>
      <c r="D535" s="1"/>
      <c r="E535" s="1"/>
      <c r="F535" s="1"/>
      <c r="G535" s="1"/>
      <c r="H535" s="1"/>
      <c r="I535" s="1"/>
      <c r="J535" s="1"/>
      <c r="K535" s="1"/>
      <c r="L535" s="1"/>
      <c r="T535" s="1"/>
      <c r="U535" s="2"/>
      <c r="V535" s="2"/>
      <c r="W535" s="2"/>
      <c r="X535" s="2"/>
      <c r="Y535" s="2"/>
      <c r="Z535" s="455"/>
      <c r="AA535" s="2"/>
      <c r="AB535" s="2"/>
      <c r="AC535" s="2"/>
      <c r="AD535" s="2"/>
      <c r="AE535" s="2"/>
      <c r="AF535" s="2"/>
      <c r="AG535" s="2"/>
      <c r="AH535" s="2"/>
      <c r="AI535" s="2"/>
      <c r="AJ535" s="2"/>
      <c r="AK535" s="2"/>
      <c r="AL535" s="2"/>
      <c r="AM535" s="2"/>
      <c r="AN535" s="2"/>
      <c r="AO535" s="2"/>
      <c r="AP535" s="2"/>
      <c r="AQ535" s="2"/>
      <c r="AR535" s="2"/>
      <c r="AS535" s="457"/>
      <c r="AT535" s="457"/>
      <c r="AU535" s="457"/>
      <c r="AV535" s="457"/>
      <c r="AW535" s="457"/>
      <c r="AX535" s="457"/>
      <c r="AY535" s="457"/>
      <c r="AZ535" s="457"/>
      <c r="BA535" s="457"/>
      <c r="BB535" s="457"/>
      <c r="BC535" s="457"/>
      <c r="BD535" s="457"/>
      <c r="BE535" s="457"/>
      <c r="BF535" s="457"/>
      <c r="BG535" s="457"/>
      <c r="BH535" s="457"/>
      <c r="BI535" s="457"/>
      <c r="BJ535" s="457"/>
      <c r="BK535" s="457"/>
      <c r="BL535" s="457"/>
      <c r="BM535" s="457"/>
      <c r="BN535" s="457"/>
      <c r="BO535" s="457"/>
      <c r="BP535" s="457"/>
      <c r="BQ535" s="457"/>
      <c r="BR535" s="457"/>
      <c r="BS535" s="457"/>
      <c r="BT535" s="457"/>
      <c r="BU535" s="457"/>
      <c r="BV535" s="457"/>
      <c r="BW535" s="457"/>
    </row>
    <row r="536" spans="1:75" ht="12.75">
      <c r="A536" s="1"/>
      <c r="B536" s="1"/>
      <c r="C536" s="1"/>
      <c r="D536" s="1"/>
      <c r="E536" s="1"/>
      <c r="F536" s="1"/>
      <c r="G536" s="1"/>
      <c r="H536" s="1"/>
      <c r="I536" s="1"/>
      <c r="J536" s="1"/>
      <c r="K536" s="1"/>
      <c r="L536" s="1"/>
      <c r="T536" s="1"/>
      <c r="U536" s="2"/>
      <c r="V536" s="2"/>
      <c r="W536" s="2"/>
      <c r="X536" s="2"/>
      <c r="Y536" s="2"/>
      <c r="Z536" s="455"/>
      <c r="AA536" s="2"/>
      <c r="AB536" s="2"/>
      <c r="AC536" s="2"/>
      <c r="AD536" s="2"/>
      <c r="AE536" s="2"/>
      <c r="AF536" s="2"/>
      <c r="AG536" s="2"/>
      <c r="AH536" s="2"/>
      <c r="AI536" s="2"/>
      <c r="AJ536" s="2"/>
      <c r="AK536" s="2"/>
      <c r="AL536" s="2"/>
      <c r="AM536" s="2"/>
      <c r="AN536" s="2"/>
      <c r="AO536" s="2"/>
      <c r="AP536" s="2"/>
      <c r="AQ536" s="2"/>
      <c r="AR536" s="2"/>
      <c r="AS536" s="457"/>
      <c r="AT536" s="457"/>
      <c r="AU536" s="457"/>
      <c r="AV536" s="457"/>
      <c r="AW536" s="457"/>
      <c r="AX536" s="457"/>
      <c r="AY536" s="457"/>
      <c r="AZ536" s="457"/>
      <c r="BA536" s="457"/>
      <c r="BB536" s="457"/>
      <c r="BC536" s="457"/>
      <c r="BD536" s="457"/>
      <c r="BE536" s="457"/>
      <c r="BF536" s="457"/>
      <c r="BG536" s="457"/>
      <c r="BH536" s="457"/>
      <c r="BI536" s="457"/>
      <c r="BJ536" s="457"/>
      <c r="BK536" s="457"/>
      <c r="BL536" s="457"/>
      <c r="BM536" s="457"/>
      <c r="BN536" s="457"/>
      <c r="BO536" s="457"/>
      <c r="BP536" s="457"/>
      <c r="BQ536" s="457"/>
      <c r="BR536" s="457"/>
      <c r="BS536" s="457"/>
      <c r="BT536" s="457"/>
      <c r="BU536" s="457"/>
      <c r="BV536" s="457"/>
      <c r="BW536" s="457"/>
    </row>
    <row r="537" spans="1:75" ht="12.75">
      <c r="A537" s="1"/>
      <c r="B537" s="1"/>
      <c r="C537" s="1"/>
      <c r="D537" s="1"/>
      <c r="E537" s="1"/>
      <c r="F537" s="1"/>
      <c r="G537" s="1"/>
      <c r="H537" s="1"/>
      <c r="I537" s="1"/>
      <c r="J537" s="1"/>
      <c r="K537" s="1"/>
      <c r="L537" s="1"/>
      <c r="T537" s="1"/>
      <c r="U537" s="2"/>
      <c r="V537" s="2"/>
      <c r="W537" s="2"/>
      <c r="X537" s="2"/>
      <c r="Y537" s="2"/>
      <c r="Z537" s="455"/>
      <c r="AA537" s="2"/>
      <c r="AB537" s="2"/>
      <c r="AC537" s="2"/>
      <c r="AD537" s="2"/>
      <c r="AE537" s="2"/>
      <c r="AF537" s="2"/>
      <c r="AG537" s="2"/>
      <c r="AH537" s="2"/>
      <c r="AI537" s="2"/>
      <c r="AJ537" s="2"/>
      <c r="AK537" s="2"/>
      <c r="AL537" s="2"/>
      <c r="AM537" s="2"/>
      <c r="AN537" s="2"/>
      <c r="AO537" s="2"/>
      <c r="AP537" s="2"/>
      <c r="AQ537" s="2"/>
      <c r="AR537" s="2"/>
      <c r="AS537" s="457"/>
      <c r="AT537" s="457"/>
      <c r="AU537" s="457"/>
      <c r="AV537" s="457"/>
      <c r="AW537" s="457"/>
      <c r="AX537" s="457"/>
      <c r="AY537" s="457"/>
      <c r="AZ537" s="457"/>
      <c r="BA537" s="457"/>
      <c r="BB537" s="457"/>
      <c r="BC537" s="457"/>
      <c r="BD537" s="457"/>
      <c r="BE537" s="457"/>
      <c r="BF537" s="457"/>
      <c r="BG537" s="457"/>
      <c r="BH537" s="457"/>
      <c r="BI537" s="457"/>
      <c r="BJ537" s="457"/>
      <c r="BK537" s="457"/>
      <c r="BL537" s="457"/>
      <c r="BM537" s="457"/>
      <c r="BN537" s="457"/>
      <c r="BO537" s="457"/>
      <c r="BP537" s="457"/>
      <c r="BQ537" s="457"/>
      <c r="BR537" s="457"/>
      <c r="BS537" s="457"/>
      <c r="BT537" s="457"/>
      <c r="BU537" s="457"/>
      <c r="BV537" s="457"/>
      <c r="BW537" s="457"/>
    </row>
    <row r="538" spans="1:75" ht="12.75">
      <c r="A538" s="1"/>
      <c r="B538" s="1"/>
      <c r="C538" s="1"/>
      <c r="D538" s="1"/>
      <c r="E538" s="1"/>
      <c r="F538" s="1"/>
      <c r="G538" s="1"/>
      <c r="H538" s="1"/>
      <c r="I538" s="1"/>
      <c r="J538" s="1"/>
      <c r="K538" s="1"/>
      <c r="L538" s="1"/>
      <c r="T538" s="1"/>
      <c r="U538" s="2"/>
      <c r="V538" s="2"/>
      <c r="W538" s="2"/>
      <c r="X538" s="2"/>
      <c r="Y538" s="2"/>
      <c r="Z538" s="455"/>
      <c r="AA538" s="2"/>
      <c r="AB538" s="2"/>
      <c r="AC538" s="2"/>
      <c r="AD538" s="2"/>
      <c r="AE538" s="2"/>
      <c r="AF538" s="2"/>
      <c r="AG538" s="2"/>
      <c r="AH538" s="2"/>
      <c r="AI538" s="2"/>
      <c r="AJ538" s="2"/>
      <c r="AK538" s="2"/>
      <c r="AL538" s="2"/>
      <c r="AM538" s="2"/>
      <c r="AN538" s="2"/>
      <c r="AO538" s="2"/>
      <c r="AP538" s="2"/>
      <c r="AQ538" s="2"/>
      <c r="AR538" s="2"/>
      <c r="AS538" s="457"/>
      <c r="AT538" s="457"/>
      <c r="AU538" s="457"/>
      <c r="AV538" s="457"/>
      <c r="AW538" s="457"/>
      <c r="AX538" s="457"/>
      <c r="AY538" s="457"/>
      <c r="AZ538" s="457"/>
      <c r="BA538" s="457"/>
      <c r="BB538" s="457"/>
      <c r="BC538" s="457"/>
      <c r="BD538" s="457"/>
      <c r="BE538" s="457"/>
      <c r="BF538" s="457"/>
      <c r="BG538" s="457"/>
      <c r="BH538" s="457"/>
      <c r="BI538" s="457"/>
      <c r="BJ538" s="457"/>
      <c r="BK538" s="457"/>
      <c r="BL538" s="457"/>
      <c r="BM538" s="457"/>
      <c r="BN538" s="457"/>
      <c r="BO538" s="457"/>
      <c r="BP538" s="457"/>
      <c r="BQ538" s="457"/>
      <c r="BR538" s="457"/>
      <c r="BS538" s="457"/>
      <c r="BT538" s="457"/>
      <c r="BU538" s="457"/>
      <c r="BV538" s="457"/>
      <c r="BW538" s="457"/>
    </row>
    <row r="539" spans="1:75" ht="12.75">
      <c r="A539" s="1"/>
      <c r="B539" s="1"/>
      <c r="C539" s="1"/>
      <c r="D539" s="1"/>
      <c r="E539" s="1"/>
      <c r="F539" s="1"/>
      <c r="G539" s="1"/>
      <c r="H539" s="1"/>
      <c r="I539" s="1"/>
      <c r="J539" s="1"/>
      <c r="K539" s="1"/>
      <c r="L539" s="1"/>
      <c r="T539" s="1"/>
      <c r="U539" s="2"/>
      <c r="V539" s="2"/>
      <c r="W539" s="2"/>
      <c r="X539" s="2"/>
      <c r="Y539" s="2"/>
      <c r="Z539" s="455" t="s">
        <v>257</v>
      </c>
      <c r="AA539" s="2"/>
      <c r="AB539" s="2"/>
      <c r="AC539" s="2"/>
      <c r="AD539" s="2"/>
      <c r="AE539" s="2"/>
      <c r="AF539" s="2"/>
      <c r="AG539" s="2"/>
      <c r="AH539" s="2"/>
      <c r="AI539" s="2"/>
      <c r="AJ539" s="2"/>
      <c r="AK539" s="2"/>
      <c r="AL539" s="2"/>
      <c r="AM539" s="2"/>
      <c r="AN539" s="2"/>
      <c r="AO539" s="2"/>
      <c r="AP539" s="2"/>
      <c r="AQ539" s="2"/>
      <c r="AR539" s="2"/>
      <c r="AS539" s="457"/>
      <c r="AT539" s="457"/>
      <c r="AU539" s="457"/>
      <c r="AV539" s="457"/>
      <c r="AW539" s="457"/>
      <c r="AX539" s="457"/>
      <c r="AY539" s="457"/>
      <c r="AZ539" s="457"/>
      <c r="BA539" s="457"/>
      <c r="BB539" s="457"/>
      <c r="BC539" s="457"/>
      <c r="BD539" s="457"/>
      <c r="BE539" s="457"/>
      <c r="BF539" s="457"/>
      <c r="BG539" s="457"/>
      <c r="BH539" s="457"/>
      <c r="BI539" s="457"/>
      <c r="BJ539" s="457"/>
      <c r="BK539" s="457"/>
      <c r="BL539" s="457"/>
      <c r="BM539" s="457"/>
      <c r="BN539" s="457"/>
      <c r="BO539" s="457"/>
      <c r="BP539" s="457"/>
      <c r="BQ539" s="457"/>
      <c r="BR539" s="457"/>
      <c r="BS539" s="457"/>
      <c r="BT539" s="457"/>
      <c r="BU539" s="457"/>
      <c r="BV539" s="457"/>
      <c r="BW539" s="457"/>
    </row>
    <row r="540" spans="1:75" ht="12.75">
      <c r="A540" s="1"/>
      <c r="B540" s="1"/>
      <c r="C540" s="1"/>
      <c r="D540" s="1"/>
      <c r="E540" s="1"/>
      <c r="F540" s="1"/>
      <c r="G540" s="1"/>
      <c r="H540" s="1"/>
      <c r="I540" s="1"/>
      <c r="J540" s="1"/>
      <c r="K540" s="1"/>
      <c r="L540" s="1"/>
      <c r="T540" s="1"/>
      <c r="U540" s="2"/>
      <c r="V540" s="2"/>
      <c r="W540" s="2"/>
      <c r="X540" s="2"/>
      <c r="Y540" s="2"/>
      <c r="Z540" s="455" t="s">
        <v>247</v>
      </c>
      <c r="AA540" s="2"/>
      <c r="AB540" s="2"/>
      <c r="AC540" s="2"/>
      <c r="AD540" s="2"/>
      <c r="AE540" s="2"/>
      <c r="AF540" s="2"/>
      <c r="AG540" s="2"/>
      <c r="AH540" s="2"/>
      <c r="AI540" s="2"/>
      <c r="AJ540" s="2"/>
      <c r="AK540" s="2"/>
      <c r="AL540" s="2"/>
      <c r="AM540" s="2"/>
      <c r="AN540" s="2"/>
      <c r="AO540" s="2"/>
      <c r="AP540" s="2"/>
      <c r="AQ540" s="2"/>
      <c r="AR540" s="2"/>
      <c r="AS540" s="457"/>
      <c r="AT540" s="457"/>
      <c r="AU540" s="457"/>
      <c r="AV540" s="457"/>
      <c r="AW540" s="457"/>
      <c r="AX540" s="457"/>
      <c r="AY540" s="457"/>
      <c r="AZ540" s="457"/>
      <c r="BA540" s="457"/>
      <c r="BB540" s="457"/>
      <c r="BC540" s="457"/>
      <c r="BD540" s="457"/>
      <c r="BE540" s="457"/>
      <c r="BF540" s="457"/>
      <c r="BG540" s="457"/>
      <c r="BH540" s="457"/>
      <c r="BI540" s="457"/>
      <c r="BJ540" s="457"/>
      <c r="BK540" s="457"/>
      <c r="BL540" s="457"/>
      <c r="BM540" s="457"/>
      <c r="BN540" s="457"/>
      <c r="BO540" s="457"/>
      <c r="BP540" s="457"/>
      <c r="BQ540" s="457"/>
      <c r="BR540" s="457"/>
      <c r="BS540" s="457"/>
      <c r="BT540" s="457"/>
      <c r="BU540" s="457"/>
      <c r="BV540" s="457"/>
      <c r="BW540" s="457"/>
    </row>
    <row r="541" spans="1:75" ht="12.75">
      <c r="A541" s="1"/>
      <c r="B541" s="1"/>
      <c r="C541" s="1"/>
      <c r="D541" s="1"/>
      <c r="E541" s="1"/>
      <c r="F541" s="1"/>
      <c r="G541" s="1"/>
      <c r="H541" s="1"/>
      <c r="I541" s="1"/>
      <c r="J541" s="1"/>
      <c r="K541" s="1"/>
      <c r="L541" s="1"/>
      <c r="T541" s="1"/>
      <c r="U541" s="2"/>
      <c r="V541" s="2"/>
      <c r="W541" s="2"/>
      <c r="X541" s="2"/>
      <c r="Y541" s="2"/>
      <c r="Z541" s="455" t="s">
        <v>258</v>
      </c>
      <c r="AA541" s="2"/>
      <c r="AB541" s="2"/>
      <c r="AC541" s="2"/>
      <c r="AD541" s="2"/>
      <c r="AE541" s="2"/>
      <c r="AF541" s="2"/>
      <c r="AG541" s="2"/>
      <c r="AH541" s="2"/>
      <c r="AI541" s="2"/>
      <c r="AJ541" s="2"/>
      <c r="AK541" s="2"/>
      <c r="AL541" s="2"/>
      <c r="AM541" s="2"/>
      <c r="AN541" s="2"/>
      <c r="AO541" s="2"/>
      <c r="AP541" s="2"/>
      <c r="AQ541" s="2"/>
      <c r="AR541" s="2"/>
      <c r="AS541" s="457"/>
      <c r="AT541" s="457"/>
      <c r="AU541" s="457"/>
      <c r="AV541" s="457"/>
      <c r="AW541" s="457"/>
      <c r="AX541" s="457"/>
      <c r="AY541" s="457"/>
      <c r="AZ541" s="457"/>
      <c r="BA541" s="457"/>
      <c r="BB541" s="457"/>
      <c r="BC541" s="457"/>
      <c r="BD541" s="457"/>
      <c r="BE541" s="457"/>
      <c r="BF541" s="457"/>
      <c r="BG541" s="457"/>
      <c r="BH541" s="457"/>
      <c r="BI541" s="457"/>
      <c r="BJ541" s="457"/>
      <c r="BK541" s="457"/>
      <c r="BL541" s="457"/>
      <c r="BM541" s="457"/>
      <c r="BN541" s="457"/>
      <c r="BO541" s="457"/>
      <c r="BP541" s="457"/>
      <c r="BQ541" s="457"/>
      <c r="BR541" s="457"/>
      <c r="BS541" s="457"/>
      <c r="BT541" s="457"/>
      <c r="BU541" s="457"/>
      <c r="BV541" s="457"/>
      <c r="BW541" s="457"/>
    </row>
    <row r="542" spans="1:75" ht="12.75">
      <c r="A542" s="1"/>
      <c r="B542" s="1"/>
      <c r="C542" s="1"/>
      <c r="D542" s="1"/>
      <c r="E542" s="1"/>
      <c r="F542" s="1"/>
      <c r="G542" s="1"/>
      <c r="H542" s="1"/>
      <c r="I542" s="1"/>
      <c r="J542" s="1"/>
      <c r="K542" s="1"/>
      <c r="L542" s="1"/>
      <c r="T542" s="1"/>
      <c r="U542" s="2"/>
      <c r="V542" s="2"/>
      <c r="W542" s="2"/>
      <c r="X542" s="2"/>
      <c r="Y542" s="2"/>
      <c r="Z542" s="455" t="s">
        <v>259</v>
      </c>
      <c r="AA542" s="2"/>
      <c r="AB542" s="2"/>
      <c r="AC542" s="2"/>
      <c r="AD542" s="2"/>
      <c r="AE542" s="2"/>
      <c r="AF542" s="2"/>
      <c r="AG542" s="2"/>
      <c r="AH542" s="2"/>
      <c r="AI542" s="2"/>
      <c r="AJ542" s="2"/>
      <c r="AK542" s="2"/>
      <c r="AL542" s="2"/>
      <c r="AM542" s="2"/>
      <c r="AN542" s="2"/>
      <c r="AO542" s="2"/>
      <c r="AP542" s="2"/>
      <c r="AQ542" s="2"/>
      <c r="AR542" s="2"/>
      <c r="AS542" s="457"/>
      <c r="AT542" s="457"/>
      <c r="AU542" s="457"/>
      <c r="AV542" s="457"/>
      <c r="AW542" s="457"/>
      <c r="AX542" s="457"/>
      <c r="AY542" s="457"/>
      <c r="AZ542" s="457"/>
      <c r="BA542" s="457"/>
      <c r="BB542" s="457"/>
      <c r="BC542" s="457"/>
      <c r="BD542" s="457"/>
      <c r="BE542" s="457"/>
      <c r="BF542" s="457"/>
      <c r="BG542" s="457"/>
      <c r="BH542" s="457"/>
      <c r="BI542" s="457"/>
      <c r="BJ542" s="457"/>
      <c r="BK542" s="457"/>
      <c r="BL542" s="457"/>
      <c r="BM542" s="457"/>
      <c r="BN542" s="457"/>
      <c r="BO542" s="457"/>
      <c r="BP542" s="457"/>
      <c r="BQ542" s="457"/>
      <c r="BR542" s="457"/>
      <c r="BS542" s="457"/>
      <c r="BT542" s="457"/>
      <c r="BU542" s="457"/>
      <c r="BV542" s="457"/>
      <c r="BW542" s="457"/>
    </row>
    <row r="543" spans="1:75" ht="12.75">
      <c r="A543" s="1"/>
      <c r="B543" s="1"/>
      <c r="C543" s="1"/>
      <c r="D543" s="1"/>
      <c r="E543" s="1"/>
      <c r="F543" s="1"/>
      <c r="G543" s="1"/>
      <c r="H543" s="1"/>
      <c r="I543" s="1"/>
      <c r="J543" s="1"/>
      <c r="K543" s="1"/>
      <c r="L543" s="1"/>
      <c r="T543" s="1"/>
      <c r="U543" s="2"/>
      <c r="V543" s="2"/>
      <c r="W543" s="2"/>
      <c r="X543" s="2"/>
      <c r="Y543" s="2"/>
      <c r="Z543" s="455" t="s">
        <v>260</v>
      </c>
      <c r="AA543" s="2"/>
      <c r="AB543" s="2"/>
      <c r="AC543" s="2"/>
      <c r="AD543" s="2"/>
      <c r="AE543" s="2"/>
      <c r="AF543" s="2"/>
      <c r="AG543" s="2"/>
      <c r="AH543" s="2"/>
      <c r="AI543" s="2"/>
      <c r="AJ543" s="2"/>
      <c r="AK543" s="2"/>
      <c r="AL543" s="2"/>
      <c r="AM543" s="2"/>
      <c r="AN543" s="2"/>
      <c r="AO543" s="2"/>
      <c r="AP543" s="2"/>
      <c r="AQ543" s="2"/>
      <c r="AR543" s="2"/>
      <c r="AS543" s="457"/>
      <c r="AT543" s="457"/>
      <c r="AU543" s="457"/>
      <c r="AV543" s="457"/>
      <c r="AW543" s="457"/>
      <c r="AX543" s="457"/>
      <c r="AY543" s="457"/>
      <c r="AZ543" s="457"/>
      <c r="BA543" s="457"/>
      <c r="BB543" s="457"/>
      <c r="BC543" s="457"/>
      <c r="BD543" s="457"/>
      <c r="BE543" s="457"/>
      <c r="BF543" s="457"/>
      <c r="BG543" s="457"/>
      <c r="BH543" s="457"/>
      <c r="BI543" s="457"/>
      <c r="BJ543" s="457"/>
      <c r="BK543" s="457"/>
      <c r="BL543" s="457"/>
      <c r="BM543" s="457"/>
      <c r="BN543" s="457"/>
      <c r="BO543" s="457"/>
      <c r="BP543" s="457"/>
      <c r="BQ543" s="457"/>
      <c r="BR543" s="457"/>
      <c r="BS543" s="457"/>
      <c r="BT543" s="457"/>
      <c r="BU543" s="457"/>
      <c r="BV543" s="457"/>
      <c r="BW543" s="457"/>
    </row>
    <row r="544" spans="1:75" ht="12.75">
      <c r="A544" s="1"/>
      <c r="B544" s="1"/>
      <c r="C544" s="1"/>
      <c r="D544" s="1"/>
      <c r="E544" s="1"/>
      <c r="F544" s="1"/>
      <c r="G544" s="1"/>
      <c r="H544" s="1"/>
      <c r="I544" s="1"/>
      <c r="J544" s="1"/>
      <c r="K544" s="1"/>
      <c r="L544" s="1"/>
      <c r="T544" s="1"/>
      <c r="U544" s="2"/>
      <c r="V544" s="2"/>
      <c r="W544" s="2"/>
      <c r="X544" s="2"/>
      <c r="Y544" s="2"/>
      <c r="Z544" s="455" t="s">
        <v>261</v>
      </c>
      <c r="AA544" s="2"/>
      <c r="AB544" s="2"/>
      <c r="AC544" s="2"/>
      <c r="AD544" s="2"/>
      <c r="AE544" s="2"/>
      <c r="AF544" s="2"/>
      <c r="AG544" s="2"/>
      <c r="AH544" s="2"/>
      <c r="AI544" s="2"/>
      <c r="AJ544" s="2"/>
      <c r="AK544" s="2"/>
      <c r="AL544" s="2"/>
      <c r="AM544" s="2"/>
      <c r="AN544" s="2"/>
      <c r="AO544" s="2"/>
      <c r="AP544" s="2"/>
      <c r="AQ544" s="2"/>
      <c r="AR544" s="2"/>
      <c r="AS544" s="457"/>
      <c r="AT544" s="457"/>
      <c r="AU544" s="457"/>
      <c r="AV544" s="457"/>
      <c r="AW544" s="457"/>
      <c r="AX544" s="457"/>
      <c r="AY544" s="457"/>
      <c r="AZ544" s="457"/>
      <c r="BA544" s="457"/>
      <c r="BB544" s="457"/>
      <c r="BC544" s="457"/>
      <c r="BD544" s="457"/>
      <c r="BE544" s="457"/>
      <c r="BF544" s="457"/>
      <c r="BG544" s="457"/>
      <c r="BH544" s="457"/>
      <c r="BI544" s="457"/>
      <c r="BJ544" s="457"/>
      <c r="BK544" s="457"/>
      <c r="BL544" s="457"/>
      <c r="BM544" s="457"/>
      <c r="BN544" s="457"/>
      <c r="BO544" s="457"/>
      <c r="BP544" s="457"/>
      <c r="BQ544" s="457"/>
      <c r="BR544" s="457"/>
      <c r="BS544" s="457"/>
      <c r="BT544" s="457"/>
      <c r="BU544" s="457"/>
      <c r="BV544" s="457"/>
      <c r="BW544" s="457"/>
    </row>
    <row r="545" spans="1:75" ht="12.75">
      <c r="A545" s="1"/>
      <c r="B545" s="1"/>
      <c r="C545" s="1"/>
      <c r="D545" s="1"/>
      <c r="E545" s="1"/>
      <c r="F545" s="1"/>
      <c r="G545" s="1"/>
      <c r="H545" s="1"/>
      <c r="I545" s="1"/>
      <c r="J545" s="1"/>
      <c r="K545" s="1"/>
      <c r="L545" s="1"/>
      <c r="T545" s="1"/>
      <c r="U545" s="2"/>
      <c r="V545" s="2"/>
      <c r="W545" s="2"/>
      <c r="X545" s="2"/>
      <c r="Y545" s="2"/>
      <c r="Z545" s="455" t="s">
        <v>262</v>
      </c>
      <c r="AA545" s="2"/>
      <c r="AB545" s="2"/>
      <c r="AC545" s="2"/>
      <c r="AD545" s="2"/>
      <c r="AE545" s="2"/>
      <c r="AF545" s="2"/>
      <c r="AG545" s="2"/>
      <c r="AH545" s="2"/>
      <c r="AI545" s="2"/>
      <c r="AJ545" s="2"/>
      <c r="AK545" s="2"/>
      <c r="AL545" s="2"/>
      <c r="AM545" s="2"/>
      <c r="AN545" s="2"/>
      <c r="AO545" s="2"/>
      <c r="AP545" s="2"/>
      <c r="AQ545" s="2"/>
      <c r="AR545" s="2"/>
      <c r="AS545" s="457"/>
      <c r="AT545" s="457"/>
      <c r="AU545" s="457"/>
      <c r="AV545" s="457"/>
      <c r="AW545" s="457"/>
      <c r="AX545" s="457"/>
      <c r="AY545" s="457"/>
      <c r="AZ545" s="457"/>
      <c r="BA545" s="457"/>
      <c r="BB545" s="457"/>
      <c r="BC545" s="457"/>
      <c r="BD545" s="457"/>
      <c r="BE545" s="457"/>
      <c r="BF545" s="457"/>
      <c r="BG545" s="457"/>
      <c r="BH545" s="457"/>
      <c r="BI545" s="457"/>
      <c r="BJ545" s="457"/>
      <c r="BK545" s="457"/>
      <c r="BL545" s="457"/>
      <c r="BM545" s="457"/>
      <c r="BN545" s="457"/>
      <c r="BO545" s="457"/>
      <c r="BP545" s="457"/>
      <c r="BQ545" s="457"/>
      <c r="BR545" s="457"/>
      <c r="BS545" s="457"/>
      <c r="BT545" s="457"/>
      <c r="BU545" s="457"/>
      <c r="BV545" s="457"/>
      <c r="BW545" s="457"/>
    </row>
    <row r="546" spans="1:75" ht="12.75">
      <c r="A546" s="1"/>
      <c r="B546" s="1"/>
      <c r="C546" s="1"/>
      <c r="D546" s="1"/>
      <c r="E546" s="1"/>
      <c r="F546" s="1"/>
      <c r="G546" s="1"/>
      <c r="H546" s="1"/>
      <c r="I546" s="1"/>
      <c r="J546" s="1"/>
      <c r="K546" s="1"/>
      <c r="L546" s="1"/>
      <c r="T546" s="1"/>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457"/>
      <c r="AT546" s="457"/>
      <c r="AU546" s="457"/>
      <c r="AV546" s="457"/>
      <c r="AW546" s="457"/>
      <c r="AX546" s="457"/>
      <c r="AY546" s="457"/>
      <c r="AZ546" s="457"/>
      <c r="BA546" s="457"/>
      <c r="BB546" s="457"/>
      <c r="BC546" s="457"/>
      <c r="BD546" s="457"/>
      <c r="BE546" s="457"/>
      <c r="BF546" s="457"/>
      <c r="BG546" s="457"/>
      <c r="BH546" s="457"/>
      <c r="BI546" s="457"/>
      <c r="BJ546" s="457"/>
      <c r="BK546" s="457"/>
      <c r="BL546" s="457"/>
      <c r="BM546" s="457"/>
      <c r="BN546" s="457"/>
      <c r="BO546" s="457"/>
      <c r="BP546" s="457"/>
      <c r="BQ546" s="457"/>
      <c r="BR546" s="457"/>
      <c r="BS546" s="457"/>
      <c r="BT546" s="457"/>
      <c r="BU546" s="457"/>
      <c r="BV546" s="457"/>
      <c r="BW546" s="457"/>
    </row>
    <row r="547" spans="1:75" ht="12.75">
      <c r="A547" s="1"/>
      <c r="B547" s="1"/>
      <c r="C547" s="1"/>
      <c r="D547" s="1"/>
      <c r="E547" s="1"/>
      <c r="F547" s="1"/>
      <c r="G547" s="1"/>
      <c r="H547" s="1"/>
      <c r="I547" s="1"/>
      <c r="J547" s="1"/>
      <c r="K547" s="1"/>
      <c r="L547" s="1"/>
      <c r="T547" s="1"/>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457"/>
      <c r="AT547" s="457"/>
      <c r="AU547" s="457"/>
      <c r="AV547" s="457"/>
      <c r="AW547" s="457"/>
      <c r="AX547" s="457"/>
      <c r="AY547" s="457"/>
      <c r="AZ547" s="457"/>
      <c r="BA547" s="457"/>
      <c r="BB547" s="457"/>
      <c r="BC547" s="457"/>
      <c r="BD547" s="457"/>
      <c r="BE547" s="457"/>
      <c r="BF547" s="457"/>
      <c r="BG547" s="457"/>
      <c r="BH547" s="457"/>
      <c r="BI547" s="457"/>
      <c r="BJ547" s="457"/>
      <c r="BK547" s="457"/>
      <c r="BL547" s="457"/>
      <c r="BM547" s="457"/>
      <c r="BN547" s="457"/>
      <c r="BO547" s="457"/>
      <c r="BP547" s="457"/>
      <c r="BQ547" s="457"/>
      <c r="BR547" s="457"/>
      <c r="BS547" s="457"/>
      <c r="BT547" s="457"/>
      <c r="BU547" s="457"/>
      <c r="BV547" s="457"/>
      <c r="BW547" s="457"/>
    </row>
    <row r="548" spans="1:75" ht="12.75">
      <c r="A548" s="1"/>
      <c r="B548" s="1"/>
      <c r="C548" s="1"/>
      <c r="D548" s="1"/>
      <c r="E548" s="1"/>
      <c r="F548" s="1"/>
      <c r="G548" s="1"/>
      <c r="H548" s="1"/>
      <c r="I548" s="1"/>
      <c r="J548" s="1"/>
      <c r="K548" s="1"/>
      <c r="L548" s="1"/>
      <c r="T548" s="1"/>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457"/>
      <c r="AT548" s="457"/>
      <c r="AU548" s="457"/>
      <c r="AV548" s="457"/>
      <c r="AW548" s="457"/>
      <c r="AX548" s="457"/>
      <c r="AY548" s="457"/>
      <c r="AZ548" s="457"/>
      <c r="BA548" s="457"/>
      <c r="BB548" s="457"/>
      <c r="BC548" s="457"/>
      <c r="BD548" s="457"/>
      <c r="BE548" s="457"/>
      <c r="BF548" s="457"/>
      <c r="BG548" s="457"/>
      <c r="BH548" s="457"/>
      <c r="BI548" s="457"/>
      <c r="BJ548" s="457"/>
      <c r="BK548" s="457"/>
      <c r="BL548" s="457"/>
      <c r="BM548" s="457"/>
      <c r="BN548" s="457"/>
      <c r="BO548" s="457"/>
      <c r="BP548" s="457"/>
      <c r="BQ548" s="457"/>
      <c r="BR548" s="457"/>
      <c r="BS548" s="457"/>
      <c r="BT548" s="457"/>
      <c r="BU548" s="457"/>
      <c r="BV548" s="457"/>
      <c r="BW548" s="457"/>
    </row>
    <row r="549" spans="1:75" ht="12.75">
      <c r="A549" s="1"/>
      <c r="B549" s="1"/>
      <c r="C549" s="1"/>
      <c r="D549" s="1"/>
      <c r="E549" s="1"/>
      <c r="F549" s="1"/>
      <c r="G549" s="1"/>
      <c r="H549" s="1"/>
      <c r="I549" s="1"/>
      <c r="J549" s="1"/>
      <c r="K549" s="1"/>
      <c r="L549" s="1"/>
      <c r="T549" s="1"/>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457"/>
      <c r="AT549" s="457"/>
      <c r="AU549" s="457"/>
      <c r="AV549" s="457"/>
      <c r="AW549" s="457"/>
      <c r="AX549" s="457"/>
      <c r="AY549" s="457"/>
      <c r="AZ549" s="457"/>
      <c r="BA549" s="457"/>
      <c r="BB549" s="457"/>
      <c r="BC549" s="457"/>
      <c r="BD549" s="457"/>
      <c r="BE549" s="457"/>
      <c r="BF549" s="457"/>
      <c r="BG549" s="457"/>
      <c r="BH549" s="457"/>
      <c r="BI549" s="457"/>
      <c r="BJ549" s="457"/>
      <c r="BK549" s="457"/>
      <c r="BL549" s="457"/>
      <c r="BM549" s="457"/>
      <c r="BN549" s="457"/>
      <c r="BO549" s="457"/>
      <c r="BP549" s="457"/>
      <c r="BQ549" s="457"/>
      <c r="BR549" s="457"/>
      <c r="BS549" s="457"/>
      <c r="BT549" s="457"/>
      <c r="BU549" s="457"/>
      <c r="BV549" s="457"/>
      <c r="BW549" s="457"/>
    </row>
    <row r="550" spans="1:75" ht="12.75">
      <c r="A550" s="1"/>
      <c r="B550" s="1"/>
      <c r="C550" s="1"/>
      <c r="D550" s="1"/>
      <c r="E550" s="1"/>
      <c r="F550" s="1"/>
      <c r="G550" s="1"/>
      <c r="H550" s="1"/>
      <c r="I550" s="1"/>
      <c r="J550" s="1"/>
      <c r="K550" s="1"/>
      <c r="L550" s="1"/>
      <c r="T550" s="1"/>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457"/>
      <c r="AT550" s="457"/>
      <c r="AU550" s="457"/>
      <c r="AV550" s="457"/>
      <c r="AW550" s="457"/>
      <c r="AX550" s="457"/>
      <c r="AY550" s="457"/>
      <c r="AZ550" s="457"/>
      <c r="BA550" s="457"/>
      <c r="BB550" s="457"/>
      <c r="BC550" s="457"/>
      <c r="BD550" s="457"/>
      <c r="BE550" s="457"/>
      <c r="BF550" s="457"/>
      <c r="BG550" s="457"/>
      <c r="BH550" s="457"/>
      <c r="BI550" s="457"/>
      <c r="BJ550" s="457"/>
      <c r="BK550" s="457"/>
      <c r="BL550" s="457"/>
      <c r="BM550" s="457"/>
      <c r="BN550" s="457"/>
      <c r="BO550" s="457"/>
      <c r="BP550" s="457"/>
      <c r="BQ550" s="457"/>
      <c r="BR550" s="457"/>
      <c r="BS550" s="457"/>
      <c r="BT550" s="457"/>
      <c r="BU550" s="457"/>
      <c r="BV550" s="457"/>
      <c r="BW550" s="457"/>
    </row>
    <row r="551" spans="1:75" ht="12.75">
      <c r="A551" s="1"/>
      <c r="B551" s="1"/>
      <c r="C551" s="1"/>
      <c r="D551" s="1"/>
      <c r="E551" s="1"/>
      <c r="F551" s="1"/>
      <c r="G551" s="1"/>
      <c r="H551" s="1"/>
      <c r="I551" s="1"/>
      <c r="J551" s="1"/>
      <c r="K551" s="1"/>
      <c r="L551" s="1"/>
      <c r="T551" s="1"/>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457"/>
      <c r="AT551" s="457"/>
      <c r="AU551" s="457"/>
      <c r="AV551" s="457"/>
      <c r="AW551" s="457"/>
      <c r="AX551" s="457"/>
      <c r="AY551" s="457"/>
      <c r="AZ551" s="457"/>
      <c r="BA551" s="457"/>
      <c r="BB551" s="457"/>
      <c r="BC551" s="457"/>
      <c r="BD551" s="457"/>
      <c r="BE551" s="457"/>
      <c r="BF551" s="457"/>
      <c r="BG551" s="457"/>
      <c r="BH551" s="457"/>
      <c r="BI551" s="457"/>
      <c r="BJ551" s="457"/>
      <c r="BK551" s="457"/>
      <c r="BL551" s="457"/>
      <c r="BM551" s="457"/>
      <c r="BN551" s="457"/>
      <c r="BO551" s="457"/>
      <c r="BP551" s="457"/>
      <c r="BQ551" s="457"/>
      <c r="BR551" s="457"/>
      <c r="BS551" s="457"/>
      <c r="BT551" s="457"/>
      <c r="BU551" s="457"/>
      <c r="BV551" s="457"/>
      <c r="BW551" s="457"/>
    </row>
    <row r="552" spans="1:75" ht="12.75">
      <c r="A552" s="1"/>
      <c r="B552" s="1"/>
      <c r="C552" s="1"/>
      <c r="D552" s="1"/>
      <c r="E552" s="1"/>
      <c r="F552" s="1"/>
      <c r="G552" s="1"/>
      <c r="H552" s="1"/>
      <c r="I552" s="1"/>
      <c r="J552" s="1"/>
      <c r="K552" s="1"/>
      <c r="L552" s="1"/>
      <c r="T552" s="1"/>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457"/>
      <c r="AT552" s="457"/>
      <c r="AU552" s="457"/>
      <c r="AV552" s="457"/>
      <c r="AW552" s="457"/>
      <c r="AX552" s="457"/>
      <c r="AY552" s="457"/>
      <c r="AZ552" s="457"/>
      <c r="BA552" s="457"/>
      <c r="BB552" s="457"/>
      <c r="BC552" s="457"/>
      <c r="BD552" s="457"/>
      <c r="BE552" s="457"/>
      <c r="BF552" s="457"/>
      <c r="BG552" s="457"/>
      <c r="BH552" s="457"/>
      <c r="BI552" s="457"/>
      <c r="BJ552" s="457"/>
      <c r="BK552" s="457"/>
      <c r="BL552" s="457"/>
      <c r="BM552" s="457"/>
      <c r="BN552" s="457"/>
      <c r="BO552" s="457"/>
      <c r="BP552" s="457"/>
      <c r="BQ552" s="457"/>
      <c r="BR552" s="457"/>
      <c r="BS552" s="457"/>
      <c r="BT552" s="457"/>
      <c r="BU552" s="457"/>
      <c r="BV552" s="457"/>
      <c r="BW552" s="457"/>
    </row>
    <row r="553" spans="1:75" ht="12.75">
      <c r="A553" s="1"/>
      <c r="B553" s="1"/>
      <c r="C553" s="1"/>
      <c r="D553" s="1"/>
      <c r="E553" s="1"/>
      <c r="F553" s="1"/>
      <c r="G553" s="1"/>
      <c r="H553" s="1"/>
      <c r="I553" s="1"/>
      <c r="J553" s="1"/>
      <c r="K553" s="1"/>
      <c r="L553" s="1"/>
      <c r="T553" s="1"/>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457"/>
      <c r="AT553" s="457"/>
      <c r="AU553" s="457"/>
      <c r="AV553" s="457"/>
      <c r="AW553" s="457"/>
      <c r="AX553" s="457"/>
      <c r="AY553" s="457"/>
      <c r="AZ553" s="457"/>
      <c r="BA553" s="457"/>
      <c r="BB553" s="457"/>
      <c r="BC553" s="457"/>
      <c r="BD553" s="457"/>
      <c r="BE553" s="457"/>
      <c r="BF553" s="457"/>
      <c r="BG553" s="457"/>
      <c r="BH553" s="457"/>
      <c r="BI553" s="457"/>
      <c r="BJ553" s="457"/>
      <c r="BK553" s="457"/>
      <c r="BL553" s="457"/>
      <c r="BM553" s="457"/>
      <c r="BN553" s="457"/>
      <c r="BO553" s="457"/>
      <c r="BP553" s="457"/>
      <c r="BQ553" s="457"/>
      <c r="BR553" s="457"/>
      <c r="BS553" s="457"/>
      <c r="BT553" s="457"/>
      <c r="BU553" s="457"/>
      <c r="BV553" s="457"/>
      <c r="BW553" s="457"/>
    </row>
    <row r="554" spans="1:75" ht="12.75">
      <c r="A554" s="1"/>
      <c r="B554" s="1"/>
      <c r="C554" s="1"/>
      <c r="D554" s="1"/>
      <c r="E554" s="1"/>
      <c r="F554" s="1"/>
      <c r="G554" s="1"/>
      <c r="H554" s="1"/>
      <c r="I554" s="1"/>
      <c r="J554" s="1"/>
      <c r="K554" s="1"/>
      <c r="L554" s="1"/>
      <c r="T554" s="1"/>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457"/>
      <c r="AT554" s="457"/>
      <c r="AU554" s="457"/>
      <c r="AV554" s="457"/>
      <c r="AW554" s="457"/>
      <c r="AX554" s="457"/>
      <c r="AY554" s="457"/>
      <c r="AZ554" s="457"/>
      <c r="BA554" s="457"/>
      <c r="BB554" s="457"/>
      <c r="BC554" s="457"/>
      <c r="BD554" s="457"/>
      <c r="BE554" s="457"/>
      <c r="BF554" s="457"/>
      <c r="BG554" s="457"/>
      <c r="BH554" s="457"/>
      <c r="BI554" s="457"/>
      <c r="BJ554" s="457"/>
      <c r="BK554" s="457"/>
      <c r="BL554" s="457"/>
      <c r="BM554" s="457"/>
      <c r="BN554" s="457"/>
      <c r="BO554" s="457"/>
      <c r="BP554" s="457"/>
      <c r="BQ554" s="457"/>
      <c r="BR554" s="457"/>
      <c r="BS554" s="457"/>
      <c r="BT554" s="457"/>
      <c r="BU554" s="457"/>
      <c r="BV554" s="457"/>
      <c r="BW554" s="457"/>
    </row>
    <row r="555" spans="1:75" ht="12.75">
      <c r="A555" s="1"/>
      <c r="B555" s="1"/>
      <c r="C555" s="1"/>
      <c r="D555" s="1"/>
      <c r="E555" s="1"/>
      <c r="F555" s="1"/>
      <c r="G555" s="1"/>
      <c r="H555" s="1"/>
      <c r="I555" s="1"/>
      <c r="J555" s="1"/>
      <c r="K555" s="1"/>
      <c r="L555" s="1"/>
      <c r="T555" s="1"/>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457"/>
      <c r="AT555" s="457"/>
      <c r="AU555" s="457"/>
      <c r="AV555" s="457"/>
      <c r="AW555" s="457"/>
      <c r="AX555" s="457"/>
      <c r="AY555" s="457"/>
      <c r="AZ555" s="457"/>
      <c r="BA555" s="457"/>
      <c r="BB555" s="457"/>
      <c r="BC555" s="457"/>
      <c r="BD555" s="457"/>
      <c r="BE555" s="457"/>
      <c r="BF555" s="457"/>
      <c r="BG555" s="457"/>
      <c r="BH555" s="457"/>
      <c r="BI555" s="457"/>
      <c r="BJ555" s="457"/>
      <c r="BK555" s="457"/>
      <c r="BL555" s="457"/>
      <c r="BM555" s="457"/>
      <c r="BN555" s="457"/>
      <c r="BO555" s="457"/>
      <c r="BP555" s="457"/>
      <c r="BQ555" s="457"/>
      <c r="BR555" s="457"/>
      <c r="BS555" s="457"/>
      <c r="BT555" s="457"/>
      <c r="BU555" s="457"/>
      <c r="BV555" s="457"/>
      <c r="BW555" s="457"/>
    </row>
    <row r="556" spans="1:75" ht="12.75">
      <c r="A556" s="1"/>
      <c r="B556" s="1"/>
      <c r="C556" s="1"/>
      <c r="D556" s="1"/>
      <c r="E556" s="1"/>
      <c r="F556" s="1"/>
      <c r="G556" s="1"/>
      <c r="H556" s="1"/>
      <c r="I556" s="1"/>
      <c r="J556" s="1"/>
      <c r="K556" s="1"/>
      <c r="L556" s="1"/>
      <c r="T556" s="1"/>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457"/>
      <c r="AT556" s="457"/>
      <c r="AU556" s="457"/>
      <c r="AV556" s="457"/>
      <c r="AW556" s="457"/>
      <c r="AX556" s="457"/>
      <c r="AY556" s="457"/>
      <c r="AZ556" s="457"/>
      <c r="BA556" s="457"/>
      <c r="BB556" s="457"/>
      <c r="BC556" s="457"/>
      <c r="BD556" s="457"/>
      <c r="BE556" s="457"/>
      <c r="BF556" s="457"/>
      <c r="BG556" s="457"/>
      <c r="BH556" s="457"/>
      <c r="BI556" s="457"/>
      <c r="BJ556" s="457"/>
      <c r="BK556" s="457"/>
      <c r="BL556" s="457"/>
      <c r="BM556" s="457"/>
      <c r="BN556" s="457"/>
      <c r="BO556" s="457"/>
      <c r="BP556" s="457"/>
      <c r="BQ556" s="457"/>
      <c r="BR556" s="457"/>
      <c r="BS556" s="457"/>
      <c r="BT556" s="457"/>
      <c r="BU556" s="457"/>
      <c r="BV556" s="457"/>
      <c r="BW556" s="457"/>
    </row>
    <row r="557" spans="1:75" ht="12.75">
      <c r="A557" s="1"/>
      <c r="B557" s="1"/>
      <c r="C557" s="1"/>
      <c r="D557" s="1"/>
      <c r="E557" s="1"/>
      <c r="F557" s="1"/>
      <c r="G557" s="1"/>
      <c r="H557" s="1"/>
      <c r="I557" s="1"/>
      <c r="J557" s="1"/>
      <c r="K557" s="1"/>
      <c r="L557" s="1"/>
      <c r="T557" s="1"/>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457"/>
      <c r="AT557" s="457"/>
      <c r="AU557" s="457"/>
      <c r="AV557" s="457"/>
      <c r="AW557" s="457"/>
      <c r="AX557" s="457"/>
      <c r="AY557" s="457"/>
      <c r="AZ557" s="457"/>
      <c r="BA557" s="457"/>
      <c r="BB557" s="457"/>
      <c r="BC557" s="457"/>
      <c r="BD557" s="457"/>
      <c r="BE557" s="457"/>
      <c r="BF557" s="457"/>
      <c r="BG557" s="457"/>
      <c r="BH557" s="457"/>
      <c r="BI557" s="457"/>
      <c r="BJ557" s="457"/>
      <c r="BK557" s="457"/>
      <c r="BL557" s="457"/>
      <c r="BM557" s="457"/>
      <c r="BN557" s="457"/>
      <c r="BO557" s="457"/>
      <c r="BP557" s="457"/>
      <c r="BQ557" s="457"/>
      <c r="BR557" s="457"/>
      <c r="BS557" s="457"/>
      <c r="BT557" s="457"/>
      <c r="BU557" s="457"/>
      <c r="BV557" s="457"/>
      <c r="BW557" s="457"/>
    </row>
    <row r="558" spans="1:75" ht="12.75">
      <c r="A558" s="1"/>
      <c r="B558" s="1"/>
      <c r="C558" s="1"/>
      <c r="D558" s="1"/>
      <c r="E558" s="1"/>
      <c r="F558" s="1"/>
      <c r="G558" s="1"/>
      <c r="H558" s="1"/>
      <c r="I558" s="1"/>
      <c r="J558" s="1"/>
      <c r="K558" s="1"/>
      <c r="L558" s="1"/>
      <c r="T558" s="1"/>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457"/>
      <c r="AT558" s="457"/>
      <c r="AU558" s="457"/>
      <c r="AV558" s="457"/>
      <c r="AW558" s="457"/>
      <c r="AX558" s="457"/>
      <c r="AY558" s="457"/>
      <c r="AZ558" s="457"/>
      <c r="BA558" s="457"/>
      <c r="BB558" s="457"/>
      <c r="BC558" s="457"/>
      <c r="BD558" s="457"/>
      <c r="BE558" s="457"/>
      <c r="BF558" s="457"/>
      <c r="BG558" s="457"/>
      <c r="BH558" s="457"/>
      <c r="BI558" s="457"/>
      <c r="BJ558" s="457"/>
      <c r="BK558" s="457"/>
      <c r="BL558" s="457"/>
      <c r="BM558" s="457"/>
      <c r="BN558" s="457"/>
      <c r="BO558" s="457"/>
      <c r="BP558" s="457"/>
      <c r="BQ558" s="457"/>
      <c r="BR558" s="457"/>
      <c r="BS558" s="457"/>
      <c r="BT558" s="457"/>
      <c r="BU558" s="457"/>
      <c r="BV558" s="457"/>
      <c r="BW558" s="457"/>
    </row>
    <row r="559" spans="1:75" ht="12.75">
      <c r="A559" s="1"/>
      <c r="B559" s="1"/>
      <c r="C559" s="1"/>
      <c r="D559" s="1"/>
      <c r="E559" s="1"/>
      <c r="F559" s="1"/>
      <c r="G559" s="1"/>
      <c r="H559" s="1"/>
      <c r="I559" s="1"/>
      <c r="J559" s="1"/>
      <c r="K559" s="1"/>
      <c r="L559" s="1"/>
      <c r="T559" s="1"/>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457"/>
      <c r="AT559" s="457"/>
      <c r="AU559" s="457"/>
      <c r="AV559" s="457"/>
      <c r="AW559" s="457"/>
      <c r="AX559" s="457"/>
      <c r="AY559" s="457"/>
      <c r="AZ559" s="457"/>
      <c r="BA559" s="457"/>
      <c r="BB559" s="457"/>
      <c r="BC559" s="457"/>
      <c r="BD559" s="457"/>
      <c r="BE559" s="457"/>
      <c r="BF559" s="457"/>
      <c r="BG559" s="457"/>
      <c r="BH559" s="457"/>
      <c r="BI559" s="457"/>
      <c r="BJ559" s="457"/>
      <c r="BK559" s="457"/>
      <c r="BL559" s="457"/>
      <c r="BM559" s="457"/>
      <c r="BN559" s="457"/>
      <c r="BO559" s="457"/>
      <c r="BP559" s="457"/>
      <c r="BQ559" s="457"/>
      <c r="BR559" s="457"/>
      <c r="BS559" s="457"/>
      <c r="BT559" s="457"/>
      <c r="BU559" s="457"/>
      <c r="BV559" s="457"/>
      <c r="BW559" s="457"/>
    </row>
    <row r="560" spans="1:75" ht="12.75">
      <c r="A560" s="1"/>
      <c r="B560" s="1"/>
      <c r="C560" s="1"/>
      <c r="D560" s="1"/>
      <c r="E560" s="1"/>
      <c r="F560" s="1"/>
      <c r="G560" s="1"/>
      <c r="H560" s="1"/>
      <c r="I560" s="1"/>
      <c r="J560" s="1"/>
      <c r="K560" s="1"/>
      <c r="L560" s="1"/>
      <c r="T560" s="1"/>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457"/>
      <c r="AT560" s="457"/>
      <c r="AU560" s="457"/>
      <c r="AV560" s="457"/>
      <c r="AW560" s="457"/>
      <c r="AX560" s="457"/>
      <c r="AY560" s="457"/>
      <c r="AZ560" s="457"/>
      <c r="BA560" s="457"/>
      <c r="BB560" s="457"/>
      <c r="BC560" s="457"/>
      <c r="BD560" s="457"/>
      <c r="BE560" s="457"/>
      <c r="BF560" s="457"/>
      <c r="BG560" s="457"/>
      <c r="BH560" s="457"/>
      <c r="BI560" s="457"/>
      <c r="BJ560" s="457"/>
      <c r="BK560" s="457"/>
      <c r="BL560" s="457"/>
      <c r="BM560" s="457"/>
      <c r="BN560" s="457"/>
      <c r="BO560" s="457"/>
      <c r="BP560" s="457"/>
      <c r="BQ560" s="457"/>
      <c r="BR560" s="457"/>
      <c r="BS560" s="457"/>
      <c r="BT560" s="457"/>
      <c r="BU560" s="457"/>
      <c r="BV560" s="457"/>
      <c r="BW560" s="457"/>
    </row>
    <row r="561" spans="1:75" ht="12.75">
      <c r="A561" s="1"/>
      <c r="B561" s="1"/>
      <c r="C561" s="1"/>
      <c r="D561" s="1"/>
      <c r="E561" s="1"/>
      <c r="F561" s="1"/>
      <c r="G561" s="1"/>
      <c r="H561" s="1"/>
      <c r="I561" s="1"/>
      <c r="J561" s="1"/>
      <c r="K561" s="1"/>
      <c r="L561" s="1"/>
      <c r="T561" s="1"/>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457"/>
      <c r="AT561" s="457"/>
      <c r="AU561" s="457"/>
      <c r="AV561" s="457"/>
      <c r="AW561" s="457"/>
      <c r="AX561" s="457"/>
      <c r="AY561" s="457"/>
      <c r="AZ561" s="457"/>
      <c r="BA561" s="457"/>
      <c r="BB561" s="457"/>
      <c r="BC561" s="457"/>
      <c r="BD561" s="457"/>
      <c r="BE561" s="457"/>
      <c r="BF561" s="457"/>
      <c r="BG561" s="457"/>
      <c r="BH561" s="457"/>
      <c r="BI561" s="457"/>
      <c r="BJ561" s="457"/>
      <c r="BK561" s="457"/>
      <c r="BL561" s="457"/>
      <c r="BM561" s="457"/>
      <c r="BN561" s="457"/>
      <c r="BO561" s="457"/>
      <c r="BP561" s="457"/>
      <c r="BQ561" s="457"/>
      <c r="BR561" s="457"/>
      <c r="BS561" s="457"/>
      <c r="BT561" s="457"/>
      <c r="BU561" s="457"/>
      <c r="BV561" s="457"/>
      <c r="BW561" s="457"/>
    </row>
    <row r="562" spans="1:75" ht="12.75">
      <c r="A562" s="1"/>
      <c r="B562" s="1"/>
      <c r="C562" s="1"/>
      <c r="D562" s="1"/>
      <c r="E562" s="1"/>
      <c r="F562" s="1"/>
      <c r="G562" s="1"/>
      <c r="H562" s="1"/>
      <c r="I562" s="1"/>
      <c r="J562" s="1"/>
      <c r="K562" s="1"/>
      <c r="L562" s="1"/>
      <c r="T562" s="1"/>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457"/>
      <c r="AT562" s="457"/>
      <c r="AU562" s="457"/>
      <c r="AV562" s="457"/>
      <c r="AW562" s="457"/>
      <c r="AX562" s="457"/>
      <c r="AY562" s="457"/>
      <c r="AZ562" s="457"/>
      <c r="BA562" s="457"/>
      <c r="BB562" s="457"/>
      <c r="BC562" s="457"/>
      <c r="BD562" s="457"/>
      <c r="BE562" s="457"/>
      <c r="BF562" s="457"/>
      <c r="BG562" s="457"/>
      <c r="BH562" s="457"/>
      <c r="BI562" s="457"/>
      <c r="BJ562" s="457"/>
      <c r="BK562" s="457"/>
      <c r="BL562" s="457"/>
      <c r="BM562" s="457"/>
      <c r="BN562" s="457"/>
      <c r="BO562" s="457"/>
      <c r="BP562" s="457"/>
      <c r="BQ562" s="457"/>
      <c r="BR562" s="457"/>
      <c r="BS562" s="457"/>
      <c r="BT562" s="457"/>
      <c r="BU562" s="457"/>
      <c r="BV562" s="457"/>
      <c r="BW562" s="457"/>
    </row>
    <row r="563" spans="1:75" ht="12.75">
      <c r="A563" s="1"/>
      <c r="B563" s="1"/>
      <c r="C563" s="1"/>
      <c r="D563" s="1"/>
      <c r="E563" s="1"/>
      <c r="F563" s="1"/>
      <c r="G563" s="1"/>
      <c r="H563" s="1"/>
      <c r="I563" s="1"/>
      <c r="J563" s="1"/>
      <c r="K563" s="1"/>
      <c r="L563" s="1"/>
      <c r="T563" s="1"/>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457"/>
      <c r="AT563" s="457"/>
      <c r="AU563" s="457"/>
      <c r="AV563" s="457"/>
      <c r="AW563" s="457"/>
      <c r="AX563" s="457"/>
      <c r="AY563" s="457"/>
      <c r="AZ563" s="457"/>
      <c r="BA563" s="457"/>
      <c r="BB563" s="457"/>
      <c r="BC563" s="457"/>
      <c r="BD563" s="457"/>
      <c r="BE563" s="457"/>
      <c r="BF563" s="457"/>
      <c r="BG563" s="457"/>
      <c r="BH563" s="457"/>
      <c r="BI563" s="457"/>
      <c r="BJ563" s="457"/>
      <c r="BK563" s="457"/>
      <c r="BL563" s="457"/>
      <c r="BM563" s="457"/>
      <c r="BN563" s="457"/>
      <c r="BO563" s="457"/>
      <c r="BP563" s="457"/>
      <c r="BQ563" s="457"/>
      <c r="BR563" s="457"/>
      <c r="BS563" s="457"/>
      <c r="BT563" s="457"/>
      <c r="BU563" s="457"/>
      <c r="BV563" s="457"/>
      <c r="BW563" s="457"/>
    </row>
    <row r="564" spans="1:75" ht="12.75">
      <c r="A564" s="1"/>
      <c r="B564" s="1"/>
      <c r="C564" s="1"/>
      <c r="D564" s="1"/>
      <c r="E564" s="1"/>
      <c r="F564" s="1"/>
      <c r="G564" s="1"/>
      <c r="H564" s="1"/>
      <c r="I564" s="1"/>
      <c r="J564" s="1"/>
      <c r="K564" s="1"/>
      <c r="L564" s="1"/>
      <c r="T564" s="1"/>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457"/>
      <c r="AT564" s="457"/>
      <c r="AU564" s="457"/>
      <c r="AV564" s="457"/>
      <c r="AW564" s="457"/>
      <c r="AX564" s="457"/>
      <c r="AY564" s="457"/>
      <c r="AZ564" s="457"/>
      <c r="BA564" s="457"/>
      <c r="BB564" s="457"/>
      <c r="BC564" s="457"/>
      <c r="BD564" s="457"/>
      <c r="BE564" s="457"/>
      <c r="BF564" s="457"/>
      <c r="BG564" s="457"/>
      <c r="BH564" s="457"/>
      <c r="BI564" s="457"/>
      <c r="BJ564" s="457"/>
      <c r="BK564" s="457"/>
      <c r="BL564" s="457"/>
      <c r="BM564" s="457"/>
      <c r="BN564" s="457"/>
      <c r="BO564" s="457"/>
      <c r="BP564" s="457"/>
      <c r="BQ564" s="457"/>
      <c r="BR564" s="457"/>
      <c r="BS564" s="457"/>
      <c r="BT564" s="457"/>
      <c r="BU564" s="457"/>
      <c r="BV564" s="457"/>
      <c r="BW564" s="457"/>
    </row>
    <row r="565" spans="1:75" ht="12.75">
      <c r="A565" s="1"/>
      <c r="B565" s="1"/>
      <c r="C565" s="1"/>
      <c r="D565" s="1"/>
      <c r="E565" s="1"/>
      <c r="F565" s="1"/>
      <c r="G565" s="1"/>
      <c r="H565" s="1"/>
      <c r="I565" s="1"/>
      <c r="J565" s="1"/>
      <c r="K565" s="1"/>
      <c r="L565" s="1"/>
      <c r="T565" s="1"/>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457"/>
      <c r="AT565" s="457"/>
      <c r="AU565" s="457"/>
      <c r="AV565" s="457"/>
      <c r="AW565" s="457"/>
      <c r="AX565" s="457"/>
      <c r="AY565" s="457"/>
      <c r="AZ565" s="457"/>
      <c r="BA565" s="457"/>
      <c r="BB565" s="457"/>
      <c r="BC565" s="457"/>
      <c r="BD565" s="457"/>
      <c r="BE565" s="457"/>
      <c r="BF565" s="457"/>
      <c r="BG565" s="457"/>
      <c r="BH565" s="457"/>
      <c r="BI565" s="457"/>
      <c r="BJ565" s="457"/>
      <c r="BK565" s="457"/>
      <c r="BL565" s="457"/>
      <c r="BM565" s="457"/>
      <c r="BN565" s="457"/>
      <c r="BO565" s="457"/>
      <c r="BP565" s="457"/>
      <c r="BQ565" s="457"/>
      <c r="BR565" s="457"/>
      <c r="BS565" s="457"/>
      <c r="BT565" s="457"/>
      <c r="BU565" s="457"/>
      <c r="BV565" s="457"/>
      <c r="BW565" s="457"/>
    </row>
    <row r="566" spans="1:75" ht="12.75">
      <c r="A566" s="1"/>
      <c r="B566" s="1"/>
      <c r="C566" s="1"/>
      <c r="D566" s="1"/>
      <c r="E566" s="1"/>
      <c r="F566" s="1"/>
      <c r="G566" s="1"/>
      <c r="H566" s="1"/>
      <c r="I566" s="1"/>
      <c r="J566" s="1"/>
      <c r="K566" s="1"/>
      <c r="L566" s="1"/>
      <c r="T566" s="1"/>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457"/>
      <c r="AT566" s="457"/>
      <c r="AU566" s="457"/>
      <c r="AV566" s="457"/>
      <c r="AW566" s="457"/>
      <c r="AX566" s="457"/>
      <c r="AY566" s="457"/>
      <c r="AZ566" s="457"/>
      <c r="BA566" s="457"/>
      <c r="BB566" s="457"/>
      <c r="BC566" s="457"/>
      <c r="BD566" s="457"/>
      <c r="BE566" s="457"/>
      <c r="BF566" s="457"/>
      <c r="BG566" s="457"/>
      <c r="BH566" s="457"/>
      <c r="BI566" s="457"/>
      <c r="BJ566" s="457"/>
      <c r="BK566" s="457"/>
      <c r="BL566" s="457"/>
      <c r="BM566" s="457"/>
      <c r="BN566" s="457"/>
      <c r="BO566" s="457"/>
      <c r="BP566" s="457"/>
      <c r="BQ566" s="457"/>
      <c r="BR566" s="457"/>
      <c r="BS566" s="457"/>
      <c r="BT566" s="457"/>
      <c r="BU566" s="457"/>
      <c r="BV566" s="457"/>
      <c r="BW566" s="457"/>
    </row>
    <row r="567" spans="1:75" ht="12.75">
      <c r="A567" s="1"/>
      <c r="B567" s="1"/>
      <c r="C567" s="1"/>
      <c r="D567" s="1"/>
      <c r="E567" s="1"/>
      <c r="F567" s="1"/>
      <c r="G567" s="1"/>
      <c r="H567" s="1"/>
      <c r="I567" s="1"/>
      <c r="J567" s="1"/>
      <c r="K567" s="1"/>
      <c r="L567" s="1"/>
      <c r="T567" s="1"/>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457"/>
      <c r="AT567" s="457"/>
      <c r="AU567" s="457"/>
      <c r="AV567" s="457"/>
      <c r="AW567" s="457"/>
      <c r="AX567" s="457"/>
      <c r="AY567" s="457"/>
      <c r="AZ567" s="457"/>
      <c r="BA567" s="457"/>
      <c r="BB567" s="457"/>
      <c r="BC567" s="457"/>
      <c r="BD567" s="457"/>
      <c r="BE567" s="457"/>
      <c r="BF567" s="457"/>
      <c r="BG567" s="457"/>
      <c r="BH567" s="457"/>
      <c r="BI567" s="457"/>
      <c r="BJ567" s="457"/>
      <c r="BK567" s="457"/>
      <c r="BL567" s="457"/>
      <c r="BM567" s="457"/>
      <c r="BN567" s="457"/>
      <c r="BO567" s="457"/>
      <c r="BP567" s="457"/>
      <c r="BQ567" s="457"/>
      <c r="BR567" s="457"/>
      <c r="BS567" s="457"/>
      <c r="BT567" s="457"/>
      <c r="BU567" s="457"/>
      <c r="BV567" s="457"/>
      <c r="BW567" s="457"/>
    </row>
    <row r="568" spans="1:75" ht="12.75">
      <c r="A568" s="1"/>
      <c r="B568" s="1"/>
      <c r="C568" s="1"/>
      <c r="D568" s="1"/>
      <c r="E568" s="1"/>
      <c r="F568" s="1"/>
      <c r="G568" s="1"/>
      <c r="H568" s="1"/>
      <c r="I568" s="1"/>
      <c r="J568" s="1"/>
      <c r="K568" s="1"/>
      <c r="L568" s="1"/>
      <c r="T568" s="1"/>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457"/>
      <c r="AT568" s="457"/>
      <c r="AU568" s="457"/>
      <c r="AV568" s="457"/>
      <c r="AW568" s="457"/>
      <c r="AX568" s="457"/>
      <c r="AY568" s="457"/>
      <c r="AZ568" s="457"/>
      <c r="BA568" s="457"/>
      <c r="BB568" s="457"/>
      <c r="BC568" s="457"/>
      <c r="BD568" s="457"/>
      <c r="BE568" s="457"/>
      <c r="BF568" s="457"/>
      <c r="BG568" s="457"/>
      <c r="BH568" s="457"/>
      <c r="BI568" s="457"/>
      <c r="BJ568" s="457"/>
      <c r="BK568" s="457"/>
      <c r="BL568" s="457"/>
      <c r="BM568" s="457"/>
      <c r="BN568" s="457"/>
      <c r="BO568" s="457"/>
      <c r="BP568" s="457"/>
      <c r="BQ568" s="457"/>
      <c r="BR568" s="457"/>
      <c r="BS568" s="457"/>
      <c r="BT568" s="457"/>
      <c r="BU568" s="457"/>
      <c r="BV568" s="457"/>
      <c r="BW568" s="457"/>
    </row>
    <row r="569" spans="1:75" ht="12.75">
      <c r="A569" s="1"/>
      <c r="B569" s="1"/>
      <c r="C569" s="1"/>
      <c r="D569" s="1"/>
      <c r="E569" s="1"/>
      <c r="F569" s="1"/>
      <c r="G569" s="1"/>
      <c r="H569" s="1"/>
      <c r="I569" s="1"/>
      <c r="J569" s="1"/>
      <c r="K569" s="1"/>
      <c r="L569" s="1"/>
      <c r="T569" s="1"/>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457"/>
      <c r="AT569" s="457"/>
      <c r="AU569" s="457"/>
      <c r="AV569" s="457"/>
      <c r="AW569" s="457"/>
      <c r="AX569" s="457"/>
      <c r="AY569" s="457"/>
      <c r="AZ569" s="457"/>
      <c r="BA569" s="457"/>
      <c r="BB569" s="457"/>
      <c r="BC569" s="457"/>
      <c r="BD569" s="457"/>
      <c r="BE569" s="457"/>
      <c r="BF569" s="457"/>
      <c r="BG569" s="457"/>
      <c r="BH569" s="457"/>
      <c r="BI569" s="457"/>
      <c r="BJ569" s="457"/>
      <c r="BK569" s="457"/>
      <c r="BL569" s="457"/>
      <c r="BM569" s="457"/>
      <c r="BN569" s="457"/>
      <c r="BO569" s="457"/>
      <c r="BP569" s="457"/>
      <c r="BQ569" s="457"/>
      <c r="BR569" s="457"/>
      <c r="BS569" s="457"/>
      <c r="BT569" s="457"/>
      <c r="BU569" s="457"/>
      <c r="BV569" s="457"/>
      <c r="BW569" s="457"/>
    </row>
    <row r="570" spans="1:75" ht="12.75">
      <c r="A570" s="1"/>
      <c r="B570" s="1"/>
      <c r="C570" s="1"/>
      <c r="D570" s="1"/>
      <c r="E570" s="1"/>
      <c r="F570" s="1"/>
      <c r="G570" s="1"/>
      <c r="H570" s="1"/>
      <c r="I570" s="1"/>
      <c r="J570" s="1"/>
      <c r="K570" s="1"/>
      <c r="L570" s="1"/>
      <c r="T570" s="1"/>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457"/>
      <c r="AT570" s="457"/>
      <c r="AU570" s="457"/>
      <c r="AV570" s="457"/>
      <c r="AW570" s="457"/>
      <c r="AX570" s="457"/>
      <c r="AY570" s="457"/>
      <c r="AZ570" s="457"/>
      <c r="BA570" s="457"/>
      <c r="BB570" s="457"/>
      <c r="BC570" s="457"/>
      <c r="BD570" s="457"/>
      <c r="BE570" s="457"/>
      <c r="BF570" s="457"/>
      <c r="BG570" s="457"/>
      <c r="BH570" s="457"/>
      <c r="BI570" s="457"/>
      <c r="BJ570" s="457"/>
      <c r="BK570" s="457"/>
      <c r="BL570" s="457"/>
      <c r="BM570" s="457"/>
      <c r="BN570" s="457"/>
      <c r="BO570" s="457"/>
      <c r="BP570" s="457"/>
      <c r="BQ570" s="457"/>
      <c r="BR570" s="457"/>
      <c r="BS570" s="457"/>
      <c r="BT570" s="457"/>
      <c r="BU570" s="457"/>
      <c r="BV570" s="457"/>
      <c r="BW570" s="457"/>
    </row>
    <row r="571" spans="1:75" ht="12.75">
      <c r="A571" s="1"/>
      <c r="B571" s="1"/>
      <c r="C571" s="1"/>
      <c r="D571" s="1"/>
      <c r="E571" s="1"/>
      <c r="F571" s="1"/>
      <c r="G571" s="1"/>
      <c r="H571" s="1"/>
      <c r="I571" s="1"/>
      <c r="J571" s="1"/>
      <c r="K571" s="1"/>
      <c r="L571" s="1"/>
      <c r="T571" s="1"/>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457"/>
      <c r="AT571" s="457"/>
      <c r="AU571" s="457"/>
      <c r="AV571" s="457"/>
      <c r="AW571" s="457"/>
      <c r="AX571" s="457"/>
      <c r="AY571" s="457"/>
      <c r="AZ571" s="457"/>
      <c r="BA571" s="457"/>
      <c r="BB571" s="457"/>
      <c r="BC571" s="457"/>
      <c r="BD571" s="457"/>
      <c r="BE571" s="457"/>
      <c r="BF571" s="457"/>
      <c r="BG571" s="457"/>
      <c r="BH571" s="457"/>
      <c r="BI571" s="457"/>
      <c r="BJ571" s="457"/>
      <c r="BK571" s="457"/>
      <c r="BL571" s="457"/>
      <c r="BM571" s="457"/>
      <c r="BN571" s="457"/>
      <c r="BO571" s="457"/>
      <c r="BP571" s="457"/>
      <c r="BQ571" s="457"/>
      <c r="BR571" s="457"/>
      <c r="BS571" s="457"/>
      <c r="BT571" s="457"/>
      <c r="BU571" s="457"/>
      <c r="BV571" s="457"/>
      <c r="BW571" s="457"/>
    </row>
    <row r="572" spans="1:75" ht="12.75">
      <c r="A572" s="1"/>
      <c r="B572" s="1"/>
      <c r="C572" s="1"/>
      <c r="D572" s="1"/>
      <c r="E572" s="1"/>
      <c r="F572" s="1"/>
      <c r="G572" s="1"/>
      <c r="H572" s="1"/>
      <c r="I572" s="1"/>
      <c r="J572" s="1"/>
      <c r="K572" s="1"/>
      <c r="L572" s="1"/>
      <c r="T572" s="1"/>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457"/>
      <c r="AT572" s="457"/>
      <c r="AU572" s="457"/>
      <c r="AV572" s="457"/>
      <c r="AW572" s="457"/>
      <c r="AX572" s="457"/>
      <c r="AY572" s="457"/>
      <c r="AZ572" s="457"/>
      <c r="BA572" s="457"/>
      <c r="BB572" s="457"/>
      <c r="BC572" s="457"/>
      <c r="BD572" s="457"/>
      <c r="BE572" s="457"/>
      <c r="BF572" s="457"/>
      <c r="BG572" s="457"/>
      <c r="BH572" s="457"/>
      <c r="BI572" s="457"/>
      <c r="BJ572" s="457"/>
      <c r="BK572" s="457"/>
      <c r="BL572" s="457"/>
      <c r="BM572" s="457"/>
      <c r="BN572" s="457"/>
      <c r="BO572" s="457"/>
      <c r="BP572" s="457"/>
      <c r="BQ572" s="457"/>
      <c r="BR572" s="457"/>
      <c r="BS572" s="457"/>
      <c r="BT572" s="457"/>
      <c r="BU572" s="457"/>
      <c r="BV572" s="457"/>
      <c r="BW572" s="457"/>
    </row>
    <row r="573" spans="1:75" ht="12.75">
      <c r="A573" s="1"/>
      <c r="B573" s="1"/>
      <c r="C573" s="1"/>
      <c r="D573" s="1"/>
      <c r="E573" s="1"/>
      <c r="F573" s="1"/>
      <c r="G573" s="1"/>
      <c r="H573" s="1"/>
      <c r="I573" s="1"/>
      <c r="J573" s="1"/>
      <c r="K573" s="1"/>
      <c r="L573" s="1"/>
      <c r="T573" s="1"/>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457"/>
      <c r="AT573" s="457"/>
      <c r="AU573" s="457"/>
      <c r="AV573" s="457"/>
      <c r="AW573" s="457"/>
      <c r="AX573" s="457"/>
      <c r="AY573" s="457"/>
      <c r="AZ573" s="457"/>
      <c r="BA573" s="457"/>
      <c r="BB573" s="457"/>
      <c r="BC573" s="457"/>
      <c r="BD573" s="457"/>
      <c r="BE573" s="457"/>
      <c r="BF573" s="457"/>
      <c r="BG573" s="457"/>
      <c r="BH573" s="457"/>
      <c r="BI573" s="457"/>
      <c r="BJ573" s="457"/>
      <c r="BK573" s="457"/>
      <c r="BL573" s="457"/>
      <c r="BM573" s="457"/>
      <c r="BN573" s="457"/>
      <c r="BO573" s="457"/>
      <c r="BP573" s="457"/>
      <c r="BQ573" s="457"/>
      <c r="BR573" s="457"/>
      <c r="BS573" s="457"/>
      <c r="BT573" s="457"/>
      <c r="BU573" s="457"/>
      <c r="BV573" s="457"/>
      <c r="BW573" s="457"/>
    </row>
    <row r="574" spans="1:75" ht="12.75">
      <c r="A574" s="1"/>
      <c r="B574" s="1"/>
      <c r="C574" s="1"/>
      <c r="D574" s="1"/>
      <c r="E574" s="1"/>
      <c r="F574" s="1"/>
      <c r="G574" s="1"/>
      <c r="H574" s="1"/>
      <c r="I574" s="1"/>
      <c r="J574" s="1"/>
      <c r="K574" s="1"/>
      <c r="L574" s="1"/>
      <c r="T574" s="1"/>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457"/>
      <c r="AT574" s="457"/>
      <c r="AU574" s="457"/>
      <c r="AV574" s="457"/>
      <c r="AW574" s="457"/>
      <c r="AX574" s="457"/>
      <c r="AY574" s="457"/>
      <c r="AZ574" s="457"/>
      <c r="BA574" s="457"/>
      <c r="BB574" s="457"/>
      <c r="BC574" s="457"/>
      <c r="BD574" s="457"/>
      <c r="BE574" s="457"/>
      <c r="BF574" s="457"/>
      <c r="BG574" s="457"/>
      <c r="BH574" s="457"/>
      <c r="BI574" s="457"/>
      <c r="BJ574" s="457"/>
      <c r="BK574" s="457"/>
      <c r="BL574" s="457"/>
      <c r="BM574" s="457"/>
      <c r="BN574" s="457"/>
      <c r="BO574" s="457"/>
      <c r="BP574" s="457"/>
      <c r="BQ574" s="457"/>
      <c r="BR574" s="457"/>
      <c r="BS574" s="457"/>
      <c r="BT574" s="457"/>
      <c r="BU574" s="457"/>
      <c r="BV574" s="457"/>
      <c r="BW574" s="457"/>
    </row>
    <row r="575" spans="1:75" ht="12.75">
      <c r="A575" s="1"/>
      <c r="B575" s="1"/>
      <c r="C575" s="1"/>
      <c r="D575" s="1"/>
      <c r="E575" s="1"/>
      <c r="F575" s="1"/>
      <c r="G575" s="1"/>
      <c r="H575" s="1"/>
      <c r="I575" s="1"/>
      <c r="J575" s="1"/>
      <c r="K575" s="1"/>
      <c r="L575" s="1"/>
      <c r="T575" s="1"/>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457"/>
      <c r="AT575" s="457"/>
      <c r="AU575" s="457"/>
      <c r="AV575" s="457"/>
      <c r="AW575" s="457"/>
      <c r="AX575" s="457"/>
      <c r="AY575" s="457"/>
      <c r="AZ575" s="457"/>
      <c r="BA575" s="457"/>
      <c r="BB575" s="457"/>
      <c r="BC575" s="457"/>
      <c r="BD575" s="457"/>
      <c r="BE575" s="457"/>
      <c r="BF575" s="457"/>
      <c r="BG575" s="457"/>
      <c r="BH575" s="457"/>
      <c r="BI575" s="457"/>
      <c r="BJ575" s="457"/>
      <c r="BK575" s="457"/>
      <c r="BL575" s="457"/>
      <c r="BM575" s="457"/>
      <c r="BN575" s="457"/>
      <c r="BO575" s="457"/>
      <c r="BP575" s="457"/>
      <c r="BQ575" s="457"/>
      <c r="BR575" s="457"/>
      <c r="BS575" s="457"/>
      <c r="BT575" s="457"/>
      <c r="BU575" s="457"/>
      <c r="BV575" s="457"/>
      <c r="BW575" s="457"/>
    </row>
    <row r="576" spans="1:75" ht="12.75">
      <c r="A576" s="1"/>
      <c r="B576" s="1"/>
      <c r="C576" s="1"/>
      <c r="D576" s="1"/>
      <c r="E576" s="1"/>
      <c r="F576" s="1"/>
      <c r="G576" s="1"/>
      <c r="H576" s="1"/>
      <c r="I576" s="1"/>
      <c r="J576" s="1"/>
      <c r="K576" s="1"/>
      <c r="L576" s="1"/>
      <c r="T576" s="1"/>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457"/>
      <c r="AT576" s="457"/>
      <c r="AU576" s="457"/>
      <c r="AV576" s="457"/>
      <c r="AW576" s="457"/>
      <c r="AX576" s="457"/>
      <c r="AY576" s="457"/>
      <c r="AZ576" s="457"/>
      <c r="BA576" s="457"/>
      <c r="BB576" s="457"/>
      <c r="BC576" s="457"/>
      <c r="BD576" s="457"/>
      <c r="BE576" s="457"/>
      <c r="BF576" s="457"/>
      <c r="BG576" s="457"/>
      <c r="BH576" s="457"/>
      <c r="BI576" s="457"/>
      <c r="BJ576" s="457"/>
      <c r="BK576" s="457"/>
      <c r="BL576" s="457"/>
      <c r="BM576" s="457"/>
      <c r="BN576" s="457"/>
      <c r="BO576" s="457"/>
      <c r="BP576" s="457"/>
      <c r="BQ576" s="457"/>
      <c r="BR576" s="457"/>
      <c r="BS576" s="457"/>
      <c r="BT576" s="457"/>
      <c r="BU576" s="457"/>
      <c r="BV576" s="457"/>
      <c r="BW576" s="457"/>
    </row>
    <row r="577" spans="1:75" ht="12.75">
      <c r="A577" s="1"/>
      <c r="B577" s="1"/>
      <c r="C577" s="1"/>
      <c r="D577" s="1"/>
      <c r="E577" s="1"/>
      <c r="F577" s="1"/>
      <c r="G577" s="1"/>
      <c r="H577" s="1"/>
      <c r="I577" s="1"/>
      <c r="J577" s="1"/>
      <c r="K577" s="1"/>
      <c r="L577" s="1"/>
      <c r="T577" s="1"/>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457"/>
      <c r="AT577" s="457"/>
      <c r="AU577" s="457"/>
      <c r="AV577" s="457"/>
      <c r="AW577" s="457"/>
      <c r="AX577" s="457"/>
      <c r="AY577" s="457"/>
      <c r="AZ577" s="457"/>
      <c r="BA577" s="457"/>
      <c r="BB577" s="457"/>
      <c r="BC577" s="457"/>
      <c r="BD577" s="457"/>
      <c r="BE577" s="457"/>
      <c r="BF577" s="457"/>
      <c r="BG577" s="457"/>
      <c r="BH577" s="457"/>
      <c r="BI577" s="457"/>
      <c r="BJ577" s="457"/>
      <c r="BK577" s="457"/>
      <c r="BL577" s="457"/>
      <c r="BM577" s="457"/>
      <c r="BN577" s="457"/>
      <c r="BO577" s="457"/>
      <c r="BP577" s="457"/>
      <c r="BQ577" s="457"/>
      <c r="BR577" s="457"/>
      <c r="BS577" s="457"/>
      <c r="BT577" s="457"/>
      <c r="BU577" s="457"/>
      <c r="BV577" s="457"/>
      <c r="BW577" s="457"/>
    </row>
    <row r="578" spans="1:75" ht="12.75">
      <c r="A578" s="1"/>
      <c r="B578" s="1"/>
      <c r="C578" s="1"/>
      <c r="D578" s="1"/>
      <c r="E578" s="1"/>
      <c r="F578" s="1"/>
      <c r="G578" s="1"/>
      <c r="H578" s="1"/>
      <c r="I578" s="1"/>
      <c r="J578" s="1"/>
      <c r="K578" s="1"/>
      <c r="L578" s="1"/>
      <c r="T578" s="1"/>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457"/>
      <c r="AT578" s="457"/>
      <c r="AU578" s="457"/>
      <c r="AV578" s="457"/>
      <c r="AW578" s="457"/>
      <c r="AX578" s="457"/>
      <c r="AY578" s="457"/>
      <c r="AZ578" s="457"/>
      <c r="BA578" s="457"/>
      <c r="BB578" s="457"/>
      <c r="BC578" s="457"/>
      <c r="BD578" s="457"/>
      <c r="BE578" s="457"/>
      <c r="BF578" s="457"/>
      <c r="BG578" s="457"/>
      <c r="BH578" s="457"/>
      <c r="BI578" s="457"/>
      <c r="BJ578" s="457"/>
      <c r="BK578" s="457"/>
      <c r="BL578" s="457"/>
      <c r="BM578" s="457"/>
      <c r="BN578" s="457"/>
      <c r="BO578" s="457"/>
      <c r="BP578" s="457"/>
      <c r="BQ578" s="457"/>
      <c r="BR578" s="457"/>
      <c r="BS578" s="457"/>
      <c r="BT578" s="457"/>
      <c r="BU578" s="457"/>
      <c r="BV578" s="457"/>
      <c r="BW578" s="457"/>
    </row>
    <row r="579" spans="1:75" ht="12.75">
      <c r="A579" s="1"/>
      <c r="B579" s="1"/>
      <c r="C579" s="1"/>
      <c r="D579" s="1"/>
      <c r="E579" s="1"/>
      <c r="F579" s="1"/>
      <c r="G579" s="1"/>
      <c r="H579" s="1"/>
      <c r="I579" s="1"/>
      <c r="J579" s="1"/>
      <c r="K579" s="1"/>
      <c r="L579" s="1"/>
      <c r="T579" s="1"/>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457"/>
      <c r="AT579" s="457"/>
      <c r="AU579" s="457"/>
      <c r="AV579" s="457"/>
      <c r="AW579" s="457"/>
      <c r="AX579" s="457"/>
      <c r="AY579" s="457"/>
      <c r="AZ579" s="457"/>
      <c r="BA579" s="457"/>
      <c r="BB579" s="457"/>
      <c r="BC579" s="457"/>
      <c r="BD579" s="457"/>
      <c r="BE579" s="457"/>
      <c r="BF579" s="457"/>
      <c r="BG579" s="457"/>
      <c r="BH579" s="457"/>
      <c r="BI579" s="457"/>
      <c r="BJ579" s="457"/>
      <c r="BK579" s="457"/>
      <c r="BL579" s="457"/>
      <c r="BM579" s="457"/>
      <c r="BN579" s="457"/>
      <c r="BO579" s="457"/>
      <c r="BP579" s="457"/>
      <c r="BQ579" s="457"/>
      <c r="BR579" s="457"/>
      <c r="BS579" s="457"/>
      <c r="BT579" s="457"/>
      <c r="BU579" s="457"/>
      <c r="BV579" s="457"/>
      <c r="BW579" s="457"/>
    </row>
    <row r="580" spans="1:75" ht="12.75">
      <c r="A580" s="1"/>
      <c r="B580" s="1"/>
      <c r="C580" s="1"/>
      <c r="D580" s="1"/>
      <c r="E580" s="1"/>
      <c r="F580" s="1"/>
      <c r="G580" s="1"/>
      <c r="H580" s="1"/>
      <c r="I580" s="1"/>
      <c r="J580" s="1"/>
      <c r="K580" s="1"/>
      <c r="L580" s="1"/>
      <c r="T580" s="1"/>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457"/>
      <c r="AT580" s="457"/>
      <c r="AU580" s="457"/>
      <c r="AV580" s="457"/>
      <c r="AW580" s="457"/>
      <c r="AX580" s="457"/>
      <c r="AY580" s="457"/>
      <c r="AZ580" s="457"/>
      <c r="BA580" s="457"/>
      <c r="BB580" s="457"/>
      <c r="BC580" s="457"/>
      <c r="BD580" s="457"/>
      <c r="BE580" s="457"/>
      <c r="BF580" s="457"/>
      <c r="BG580" s="457"/>
      <c r="BH580" s="457"/>
      <c r="BI580" s="457"/>
      <c r="BJ580" s="457"/>
      <c r="BK580" s="457"/>
      <c r="BL580" s="457"/>
      <c r="BM580" s="457"/>
      <c r="BN580" s="457"/>
      <c r="BO580" s="457"/>
      <c r="BP580" s="457"/>
      <c r="BQ580" s="457"/>
      <c r="BR580" s="457"/>
      <c r="BS580" s="457"/>
      <c r="BT580" s="457"/>
      <c r="BU580" s="457"/>
      <c r="BV580" s="457"/>
      <c r="BW580" s="457"/>
    </row>
    <row r="581" spans="1:75" ht="12.75">
      <c r="A581" s="1"/>
      <c r="B581" s="1"/>
      <c r="C581" s="1"/>
      <c r="D581" s="1"/>
      <c r="E581" s="1"/>
      <c r="F581" s="1"/>
      <c r="G581" s="1"/>
      <c r="H581" s="1"/>
      <c r="I581" s="1"/>
      <c r="J581" s="1"/>
      <c r="K581" s="1"/>
      <c r="L581" s="1"/>
      <c r="T581" s="1"/>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457"/>
      <c r="AT581" s="457"/>
      <c r="AU581" s="457"/>
      <c r="AV581" s="457"/>
      <c r="AW581" s="457"/>
      <c r="AX581" s="457"/>
      <c r="AY581" s="457"/>
      <c r="AZ581" s="457"/>
      <c r="BA581" s="457"/>
      <c r="BB581" s="457"/>
      <c r="BC581" s="457"/>
      <c r="BD581" s="457"/>
      <c r="BE581" s="457"/>
      <c r="BF581" s="457"/>
      <c r="BG581" s="457"/>
      <c r="BH581" s="457"/>
      <c r="BI581" s="457"/>
      <c r="BJ581" s="457"/>
      <c r="BK581" s="457"/>
      <c r="BL581" s="457"/>
      <c r="BM581" s="457"/>
      <c r="BN581" s="457"/>
      <c r="BO581" s="457"/>
      <c r="BP581" s="457"/>
      <c r="BQ581" s="457"/>
      <c r="BR581" s="457"/>
      <c r="BS581" s="457"/>
      <c r="BT581" s="457"/>
      <c r="BU581" s="457"/>
      <c r="BV581" s="457"/>
      <c r="BW581" s="457"/>
    </row>
    <row r="582" spans="1:75" ht="12.75">
      <c r="A582" s="1"/>
      <c r="B582" s="1"/>
      <c r="C582" s="1"/>
      <c r="D582" s="1"/>
      <c r="E582" s="1"/>
      <c r="F582" s="1"/>
      <c r="G582" s="1"/>
      <c r="H582" s="1"/>
      <c r="I582" s="1"/>
      <c r="J582" s="1"/>
      <c r="K582" s="1"/>
      <c r="L582" s="1"/>
      <c r="T582" s="1"/>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457"/>
      <c r="AT582" s="457"/>
      <c r="AU582" s="457"/>
      <c r="AV582" s="457"/>
      <c r="AW582" s="457"/>
      <c r="AX582" s="457"/>
      <c r="AY582" s="457"/>
      <c r="AZ582" s="457"/>
      <c r="BA582" s="457"/>
      <c r="BB582" s="457"/>
      <c r="BC582" s="457"/>
      <c r="BD582" s="457"/>
      <c r="BE582" s="457"/>
      <c r="BF582" s="457"/>
      <c r="BG582" s="457"/>
      <c r="BH582" s="457"/>
      <c r="BI582" s="457"/>
      <c r="BJ582" s="457"/>
      <c r="BK582" s="457"/>
      <c r="BL582" s="457"/>
      <c r="BM582" s="457"/>
      <c r="BN582" s="457"/>
      <c r="BO582" s="457"/>
      <c r="BP582" s="457"/>
      <c r="BQ582" s="457"/>
      <c r="BR582" s="457"/>
      <c r="BS582" s="457"/>
      <c r="BT582" s="457"/>
      <c r="BU582" s="457"/>
      <c r="BV582" s="457"/>
      <c r="BW582" s="457"/>
    </row>
    <row r="583" spans="1:75" ht="12.75">
      <c r="A583" s="1"/>
      <c r="B583" s="1"/>
      <c r="C583" s="1"/>
      <c r="D583" s="1"/>
      <c r="E583" s="1"/>
      <c r="F583" s="1"/>
      <c r="G583" s="1"/>
      <c r="H583" s="1"/>
      <c r="I583" s="1"/>
      <c r="J583" s="1"/>
      <c r="K583" s="1"/>
      <c r="L583" s="1"/>
      <c r="T583" s="1"/>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457"/>
      <c r="AT583" s="457"/>
      <c r="AU583" s="457"/>
      <c r="AV583" s="457"/>
      <c r="AW583" s="457"/>
      <c r="AX583" s="457"/>
      <c r="AY583" s="457"/>
      <c r="AZ583" s="457"/>
      <c r="BA583" s="457"/>
      <c r="BB583" s="457"/>
      <c r="BC583" s="457"/>
      <c r="BD583" s="457"/>
      <c r="BE583" s="457"/>
      <c r="BF583" s="457"/>
      <c r="BG583" s="457"/>
      <c r="BH583" s="457"/>
      <c r="BI583" s="457"/>
      <c r="BJ583" s="457"/>
      <c r="BK583" s="457"/>
      <c r="BL583" s="457"/>
      <c r="BM583" s="457"/>
      <c r="BN583" s="457"/>
      <c r="BO583" s="457"/>
      <c r="BP583" s="457"/>
      <c r="BQ583" s="457"/>
      <c r="BR583" s="457"/>
      <c r="BS583" s="457"/>
      <c r="BT583" s="457"/>
      <c r="BU583" s="457"/>
      <c r="BV583" s="457"/>
      <c r="BW583" s="457"/>
    </row>
    <row r="584" spans="1:75" ht="12.75">
      <c r="A584" s="1"/>
      <c r="B584" s="1"/>
      <c r="C584" s="1"/>
      <c r="D584" s="1"/>
      <c r="E584" s="1"/>
      <c r="F584" s="1"/>
      <c r="G584" s="1"/>
      <c r="H584" s="1"/>
      <c r="I584" s="1"/>
      <c r="J584" s="1"/>
      <c r="K584" s="1"/>
      <c r="L584" s="1"/>
      <c r="T584" s="1"/>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457"/>
      <c r="AT584" s="457"/>
      <c r="AU584" s="457"/>
      <c r="AV584" s="457"/>
      <c r="AW584" s="457"/>
      <c r="AX584" s="457"/>
      <c r="AY584" s="457"/>
      <c r="AZ584" s="457"/>
      <c r="BA584" s="457"/>
      <c r="BB584" s="457"/>
      <c r="BC584" s="457"/>
      <c r="BD584" s="457"/>
      <c r="BE584" s="457"/>
      <c r="BF584" s="457"/>
      <c r="BG584" s="457"/>
      <c r="BH584" s="457"/>
      <c r="BI584" s="457"/>
      <c r="BJ584" s="457"/>
      <c r="BK584" s="457"/>
      <c r="BL584" s="457"/>
      <c r="BM584" s="457"/>
      <c r="BN584" s="457"/>
      <c r="BO584" s="457"/>
      <c r="BP584" s="457"/>
      <c r="BQ584" s="457"/>
      <c r="BR584" s="457"/>
      <c r="BS584" s="457"/>
      <c r="BT584" s="457"/>
      <c r="BU584" s="457"/>
      <c r="BV584" s="457"/>
      <c r="BW584" s="457"/>
    </row>
    <row r="585" spans="1:75" ht="12.75">
      <c r="A585" s="1"/>
      <c r="B585" s="1"/>
      <c r="C585" s="1"/>
      <c r="D585" s="1"/>
      <c r="E585" s="1"/>
      <c r="F585" s="1"/>
      <c r="G585" s="1"/>
      <c r="H585" s="1"/>
      <c r="I585" s="1"/>
      <c r="J585" s="1"/>
      <c r="K585" s="1"/>
      <c r="L585" s="1"/>
      <c r="T585" s="1"/>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457"/>
      <c r="AT585" s="457"/>
      <c r="AU585" s="457"/>
      <c r="AV585" s="457"/>
      <c r="AW585" s="457"/>
      <c r="AX585" s="457"/>
      <c r="AY585" s="457"/>
      <c r="AZ585" s="457"/>
      <c r="BA585" s="457"/>
      <c r="BB585" s="457"/>
      <c r="BC585" s="457"/>
      <c r="BD585" s="457"/>
      <c r="BE585" s="457"/>
      <c r="BF585" s="457"/>
      <c r="BG585" s="457"/>
      <c r="BH585" s="457"/>
      <c r="BI585" s="457"/>
      <c r="BJ585" s="457"/>
      <c r="BK585" s="457"/>
      <c r="BL585" s="457"/>
      <c r="BM585" s="457"/>
      <c r="BN585" s="457"/>
      <c r="BO585" s="457"/>
      <c r="BP585" s="457"/>
      <c r="BQ585" s="457"/>
      <c r="BR585" s="457"/>
      <c r="BS585" s="457"/>
      <c r="BT585" s="457"/>
      <c r="BU585" s="457"/>
      <c r="BV585" s="457"/>
      <c r="BW585" s="457"/>
    </row>
    <row r="586" spans="1:75" ht="12.75">
      <c r="A586" s="1"/>
      <c r="B586" s="1"/>
      <c r="C586" s="1"/>
      <c r="D586" s="1"/>
      <c r="E586" s="1"/>
      <c r="F586" s="1"/>
      <c r="G586" s="1"/>
      <c r="H586" s="1"/>
      <c r="I586" s="1"/>
      <c r="J586" s="1"/>
      <c r="K586" s="1"/>
      <c r="L586" s="1"/>
      <c r="T586" s="1"/>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457"/>
      <c r="AT586" s="457"/>
      <c r="AU586" s="457"/>
      <c r="AV586" s="457"/>
      <c r="AW586" s="457"/>
      <c r="AX586" s="457"/>
      <c r="AY586" s="457"/>
      <c r="AZ586" s="457"/>
      <c r="BA586" s="457"/>
      <c r="BB586" s="457"/>
      <c r="BC586" s="457"/>
      <c r="BD586" s="457"/>
      <c r="BE586" s="457"/>
      <c r="BF586" s="457"/>
      <c r="BG586" s="457"/>
      <c r="BH586" s="457"/>
      <c r="BI586" s="457"/>
      <c r="BJ586" s="457"/>
      <c r="BK586" s="457"/>
      <c r="BL586" s="457"/>
      <c r="BM586" s="457"/>
      <c r="BN586" s="457"/>
      <c r="BO586" s="457"/>
      <c r="BP586" s="457"/>
      <c r="BQ586" s="457"/>
      <c r="BR586" s="457"/>
      <c r="BS586" s="457"/>
      <c r="BT586" s="457"/>
      <c r="BU586" s="457"/>
      <c r="BV586" s="457"/>
      <c r="BW586" s="457"/>
    </row>
    <row r="587" spans="1:75" ht="12.75">
      <c r="A587" s="1"/>
      <c r="B587" s="1"/>
      <c r="C587" s="1"/>
      <c r="D587" s="1"/>
      <c r="E587" s="1"/>
      <c r="F587" s="1"/>
      <c r="G587" s="1"/>
      <c r="H587" s="1"/>
      <c r="I587" s="1"/>
      <c r="J587" s="1"/>
      <c r="K587" s="1"/>
      <c r="L587" s="1"/>
      <c r="T587" s="1"/>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457"/>
      <c r="AT587" s="457"/>
      <c r="AU587" s="457"/>
      <c r="AV587" s="457"/>
      <c r="AW587" s="457"/>
      <c r="AX587" s="457"/>
      <c r="AY587" s="457"/>
      <c r="AZ587" s="457"/>
      <c r="BA587" s="457"/>
      <c r="BB587" s="457"/>
      <c r="BC587" s="457"/>
      <c r="BD587" s="457"/>
      <c r="BE587" s="457"/>
      <c r="BF587" s="457"/>
      <c r="BG587" s="457"/>
      <c r="BH587" s="457"/>
      <c r="BI587" s="457"/>
      <c r="BJ587" s="457"/>
      <c r="BK587" s="457"/>
      <c r="BL587" s="457"/>
      <c r="BM587" s="457"/>
      <c r="BN587" s="457"/>
      <c r="BO587" s="457"/>
      <c r="BP587" s="457"/>
      <c r="BQ587" s="457"/>
      <c r="BR587" s="457"/>
      <c r="BS587" s="457"/>
      <c r="BT587" s="457"/>
      <c r="BU587" s="457"/>
      <c r="BV587" s="457"/>
      <c r="BW587" s="457"/>
    </row>
    <row r="588" spans="1:75" ht="12.75">
      <c r="A588" s="1"/>
      <c r="B588" s="1"/>
      <c r="C588" s="1"/>
      <c r="D588" s="1"/>
      <c r="E588" s="1"/>
      <c r="F588" s="1"/>
      <c r="G588" s="1"/>
      <c r="H588" s="1"/>
      <c r="I588" s="1"/>
      <c r="J588" s="1"/>
      <c r="K588" s="1"/>
      <c r="L588" s="1"/>
      <c r="T588" s="1"/>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457"/>
      <c r="AT588" s="457"/>
      <c r="AU588" s="457"/>
      <c r="AV588" s="457"/>
      <c r="AW588" s="457"/>
      <c r="AX588" s="457"/>
      <c r="AY588" s="457"/>
      <c r="AZ588" s="457"/>
      <c r="BA588" s="457"/>
      <c r="BB588" s="457"/>
      <c r="BC588" s="457"/>
      <c r="BD588" s="457"/>
      <c r="BE588" s="457"/>
      <c r="BF588" s="457"/>
      <c r="BG588" s="457"/>
      <c r="BH588" s="457"/>
      <c r="BI588" s="457"/>
      <c r="BJ588" s="457"/>
      <c r="BK588" s="457"/>
      <c r="BL588" s="457"/>
      <c r="BM588" s="457"/>
      <c r="BN588" s="457"/>
      <c r="BO588" s="457"/>
      <c r="BP588" s="457"/>
      <c r="BQ588" s="457"/>
      <c r="BR588" s="457"/>
      <c r="BS588" s="457"/>
      <c r="BT588" s="457"/>
      <c r="BU588" s="457"/>
      <c r="BV588" s="457"/>
      <c r="BW588" s="457"/>
    </row>
    <row r="589" spans="1:75" ht="12.75">
      <c r="A589" s="1"/>
      <c r="B589" s="1"/>
      <c r="C589" s="1"/>
      <c r="D589" s="1"/>
      <c r="E589" s="1"/>
      <c r="F589" s="1"/>
      <c r="G589" s="1"/>
      <c r="H589" s="1"/>
      <c r="I589" s="1"/>
      <c r="J589" s="1"/>
      <c r="K589" s="1"/>
      <c r="L589" s="1"/>
      <c r="T589" s="1"/>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457"/>
      <c r="AT589" s="457"/>
      <c r="AU589" s="457"/>
      <c r="AV589" s="457"/>
      <c r="AW589" s="457"/>
      <c r="AX589" s="457"/>
      <c r="AY589" s="457"/>
      <c r="AZ589" s="457"/>
      <c r="BA589" s="457"/>
      <c r="BB589" s="457"/>
      <c r="BC589" s="457"/>
      <c r="BD589" s="457"/>
      <c r="BE589" s="457"/>
      <c r="BF589" s="457"/>
      <c r="BG589" s="457"/>
      <c r="BH589" s="457"/>
      <c r="BI589" s="457"/>
      <c r="BJ589" s="457"/>
      <c r="BK589" s="457"/>
      <c r="BL589" s="457"/>
      <c r="BM589" s="457"/>
      <c r="BN589" s="457"/>
      <c r="BO589" s="457"/>
      <c r="BP589" s="457"/>
      <c r="BQ589" s="457"/>
      <c r="BR589" s="457"/>
      <c r="BS589" s="457"/>
      <c r="BT589" s="457"/>
      <c r="BU589" s="457"/>
      <c r="BV589" s="457"/>
      <c r="BW589" s="457"/>
    </row>
    <row r="590" spans="1:75" ht="12.75">
      <c r="A590" s="1"/>
      <c r="B590" s="1"/>
      <c r="C590" s="1"/>
      <c r="D590" s="1"/>
      <c r="E590" s="1"/>
      <c r="F590" s="1"/>
      <c r="G590" s="1"/>
      <c r="H590" s="1"/>
      <c r="I590" s="1"/>
      <c r="J590" s="1"/>
      <c r="K590" s="1"/>
      <c r="L590" s="1"/>
      <c r="T590" s="1"/>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457"/>
      <c r="AT590" s="457"/>
      <c r="AU590" s="457"/>
      <c r="AV590" s="457"/>
      <c r="AW590" s="457"/>
      <c r="AX590" s="457"/>
      <c r="AY590" s="457"/>
      <c r="AZ590" s="457"/>
      <c r="BA590" s="457"/>
      <c r="BB590" s="457"/>
      <c r="BC590" s="457"/>
      <c r="BD590" s="457"/>
      <c r="BE590" s="457"/>
      <c r="BF590" s="457"/>
      <c r="BG590" s="457"/>
      <c r="BH590" s="457"/>
      <c r="BI590" s="457"/>
      <c r="BJ590" s="457"/>
      <c r="BK590" s="457"/>
      <c r="BL590" s="457"/>
      <c r="BM590" s="457"/>
      <c r="BN590" s="457"/>
      <c r="BO590" s="457"/>
      <c r="BP590" s="457"/>
      <c r="BQ590" s="457"/>
      <c r="BR590" s="457"/>
      <c r="BS590" s="457"/>
      <c r="BT590" s="457"/>
      <c r="BU590" s="457"/>
      <c r="BV590" s="457"/>
      <c r="BW590" s="457"/>
    </row>
    <row r="591" spans="1:75" ht="12.75">
      <c r="A591" s="1"/>
      <c r="B591" s="1"/>
      <c r="C591" s="1"/>
      <c r="D591" s="1"/>
      <c r="E591" s="1"/>
      <c r="F591" s="1"/>
      <c r="G591" s="1"/>
      <c r="H591" s="1"/>
      <c r="I591" s="1"/>
      <c r="J591" s="1"/>
      <c r="K591" s="1"/>
      <c r="L591" s="1"/>
      <c r="T591" s="1" t="s">
        <v>437</v>
      </c>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457"/>
      <c r="AT591" s="457"/>
      <c r="AU591" s="457"/>
      <c r="AV591" s="457"/>
      <c r="AW591" s="457"/>
      <c r="AX591" s="457"/>
      <c r="AY591" s="457"/>
      <c r="AZ591" s="457"/>
      <c r="BA591" s="457"/>
      <c r="BB591" s="457"/>
      <c r="BC591" s="457"/>
      <c r="BD591" s="457"/>
      <c r="BE591" s="457"/>
      <c r="BF591" s="457"/>
      <c r="BG591" s="457"/>
      <c r="BH591" s="457"/>
      <c r="BI591" s="457"/>
      <c r="BJ591" s="457"/>
      <c r="BK591" s="457"/>
      <c r="BL591" s="457"/>
      <c r="BM591" s="457"/>
      <c r="BN591" s="457"/>
      <c r="BO591" s="457"/>
      <c r="BP591" s="457"/>
      <c r="BQ591" s="457"/>
      <c r="BR591" s="457"/>
      <c r="BS591" s="457"/>
      <c r="BT591" s="457"/>
      <c r="BU591" s="457"/>
      <c r="BV591" s="457"/>
      <c r="BW591" s="457"/>
    </row>
    <row r="592" spans="1:75" ht="15.75">
      <c r="A592" s="1"/>
      <c r="B592" s="99"/>
      <c r="C592" s="1"/>
      <c r="D592" s="1"/>
      <c r="E592" s="1"/>
      <c r="F592" s="1"/>
      <c r="G592" s="1"/>
      <c r="H592" s="1"/>
      <c r="I592" s="1"/>
      <c r="J592" s="1"/>
      <c r="K592" s="1"/>
      <c r="L592" s="1"/>
      <c r="T592" s="285" t="s">
        <v>398</v>
      </c>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457"/>
      <c r="AT592" s="457"/>
      <c r="AU592" s="457"/>
      <c r="AV592" s="457"/>
      <c r="AW592" s="457"/>
      <c r="AX592" s="457"/>
      <c r="AY592" s="457"/>
      <c r="AZ592" s="457"/>
      <c r="BA592" s="457"/>
      <c r="BB592" s="457"/>
      <c r="BC592" s="457"/>
      <c r="BD592" s="457"/>
      <c r="BE592" s="457"/>
      <c r="BF592" s="457"/>
      <c r="BG592" s="457"/>
      <c r="BH592" s="457"/>
      <c r="BI592" s="457"/>
      <c r="BJ592" s="457"/>
      <c r="BK592" s="457"/>
      <c r="BL592" s="457"/>
      <c r="BM592" s="457"/>
      <c r="BN592" s="457"/>
      <c r="BO592" s="457"/>
      <c r="BP592" s="457"/>
      <c r="BQ592" s="457"/>
      <c r="BR592" s="457"/>
      <c r="BS592" s="457"/>
      <c r="BT592" s="457"/>
      <c r="BU592" s="457"/>
      <c r="BV592" s="457"/>
      <c r="BW592" s="457"/>
    </row>
    <row r="593" spans="1:75" ht="15.75">
      <c r="A593" s="1"/>
      <c r="B593" s="99"/>
      <c r="C593" s="1"/>
      <c r="D593" s="1"/>
      <c r="E593" s="1"/>
      <c r="F593" s="1"/>
      <c r="G593" s="1"/>
      <c r="H593" s="1"/>
      <c r="I593" s="1"/>
      <c r="J593" s="1"/>
      <c r="K593" s="1"/>
      <c r="L593" s="1"/>
      <c r="T593" s="285" t="s">
        <v>431</v>
      </c>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457"/>
      <c r="AT593" s="457"/>
      <c r="AU593" s="457"/>
      <c r="AV593" s="457"/>
      <c r="AW593" s="457"/>
      <c r="AX593" s="457"/>
      <c r="AY593" s="457"/>
      <c r="AZ593" s="457"/>
      <c r="BA593" s="457"/>
      <c r="BB593" s="457"/>
      <c r="BC593" s="457"/>
      <c r="BD593" s="457"/>
      <c r="BE593" s="457"/>
      <c r="BF593" s="457"/>
      <c r="BG593" s="457"/>
      <c r="BH593" s="457"/>
      <c r="BI593" s="457"/>
      <c r="BJ593" s="457"/>
      <c r="BK593" s="457"/>
      <c r="BL593" s="457"/>
      <c r="BM593" s="457"/>
      <c r="BN593" s="457"/>
      <c r="BO593" s="457"/>
      <c r="BP593" s="457"/>
      <c r="BQ593" s="457"/>
      <c r="BR593" s="457"/>
      <c r="BS593" s="457"/>
      <c r="BT593" s="457"/>
      <c r="BU593" s="457"/>
      <c r="BV593" s="457"/>
      <c r="BW593" s="457"/>
    </row>
    <row r="594" spans="1:75" ht="15.75">
      <c r="A594" s="1"/>
      <c r="B594" s="99"/>
      <c r="C594" s="1"/>
      <c r="D594" s="1"/>
      <c r="E594" s="1"/>
      <c r="F594" s="1"/>
      <c r="G594" s="1"/>
      <c r="H594" s="1"/>
      <c r="I594" s="1"/>
      <c r="J594" s="1"/>
      <c r="K594" s="1"/>
      <c r="L594" s="1"/>
      <c r="T594" s="285" t="s">
        <v>399</v>
      </c>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457"/>
      <c r="AT594" s="457"/>
      <c r="AU594" s="457"/>
      <c r="AV594" s="457"/>
      <c r="AW594" s="457"/>
      <c r="AX594" s="457"/>
      <c r="AY594" s="457"/>
      <c r="AZ594" s="457"/>
      <c r="BA594" s="457"/>
      <c r="BB594" s="457"/>
      <c r="BC594" s="457"/>
      <c r="BD594" s="457"/>
      <c r="BE594" s="457"/>
      <c r="BF594" s="457"/>
      <c r="BG594" s="457"/>
      <c r="BH594" s="457"/>
      <c r="BI594" s="457"/>
      <c r="BJ594" s="457"/>
      <c r="BK594" s="457"/>
      <c r="BL594" s="457"/>
      <c r="BM594" s="457"/>
      <c r="BN594" s="457"/>
      <c r="BO594" s="457"/>
      <c r="BP594" s="457"/>
      <c r="BQ594" s="457"/>
      <c r="BR594" s="457"/>
      <c r="BS594" s="457"/>
      <c r="BT594" s="457"/>
      <c r="BU594" s="457"/>
      <c r="BV594" s="457"/>
      <c r="BW594" s="457"/>
    </row>
    <row r="595" spans="1:75" ht="15.75">
      <c r="A595" s="1"/>
      <c r="B595" s="99"/>
      <c r="C595" s="1"/>
      <c r="D595" s="1"/>
      <c r="E595" s="1"/>
      <c r="F595" s="1"/>
      <c r="G595" s="1"/>
      <c r="H595" s="1"/>
      <c r="I595" s="1"/>
      <c r="J595" s="1"/>
      <c r="K595" s="1"/>
      <c r="L595" s="1"/>
      <c r="T595" s="285" t="s">
        <v>409</v>
      </c>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457"/>
      <c r="AT595" s="457"/>
      <c r="AU595" s="457"/>
      <c r="AV595" s="457"/>
      <c r="AW595" s="457"/>
      <c r="AX595" s="457"/>
      <c r="AY595" s="457"/>
      <c r="AZ595" s="457"/>
      <c r="BA595" s="457"/>
      <c r="BB595" s="457"/>
      <c r="BC595" s="457"/>
      <c r="BD595" s="457"/>
      <c r="BE595" s="457"/>
      <c r="BF595" s="457"/>
      <c r="BG595" s="457"/>
      <c r="BH595" s="457"/>
      <c r="BI595" s="457"/>
      <c r="BJ595" s="457"/>
      <c r="BK595" s="457"/>
      <c r="BL595" s="457"/>
      <c r="BM595" s="457"/>
      <c r="BN595" s="457"/>
      <c r="BO595" s="457"/>
      <c r="BP595" s="457"/>
      <c r="BQ595" s="457"/>
      <c r="BR595" s="457"/>
      <c r="BS595" s="457"/>
      <c r="BT595" s="457"/>
      <c r="BU595" s="457"/>
      <c r="BV595" s="457"/>
      <c r="BW595" s="457"/>
    </row>
    <row r="596" spans="1:75" ht="15.75">
      <c r="A596" s="1"/>
      <c r="B596" s="99"/>
      <c r="C596" s="1"/>
      <c r="D596" s="1"/>
      <c r="E596" s="1"/>
      <c r="F596" s="1"/>
      <c r="G596" s="1"/>
      <c r="H596" s="1"/>
      <c r="I596" s="1"/>
      <c r="J596" s="1"/>
      <c r="K596" s="1"/>
      <c r="L596" s="1"/>
      <c r="T596" s="285" t="s">
        <v>432</v>
      </c>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457"/>
      <c r="AT596" s="457"/>
      <c r="AU596" s="457"/>
      <c r="AV596" s="457"/>
      <c r="AW596" s="457"/>
      <c r="AX596" s="457"/>
      <c r="AY596" s="457"/>
      <c r="AZ596" s="457"/>
      <c r="BA596" s="457"/>
      <c r="BB596" s="457"/>
      <c r="BC596" s="457"/>
      <c r="BD596" s="457"/>
      <c r="BE596" s="457"/>
      <c r="BF596" s="457"/>
      <c r="BG596" s="457"/>
      <c r="BH596" s="457"/>
      <c r="BI596" s="457"/>
      <c r="BJ596" s="457"/>
      <c r="BK596" s="457"/>
      <c r="BL596" s="457"/>
      <c r="BM596" s="457"/>
      <c r="BN596" s="457"/>
      <c r="BO596" s="457"/>
      <c r="BP596" s="457"/>
      <c r="BQ596" s="457"/>
      <c r="BR596" s="457"/>
      <c r="BS596" s="457"/>
      <c r="BT596" s="457"/>
      <c r="BU596" s="457"/>
      <c r="BV596" s="457"/>
      <c r="BW596" s="457"/>
    </row>
    <row r="597" spans="1:75" ht="15.75">
      <c r="A597" s="1"/>
      <c r="B597" s="99"/>
      <c r="C597" s="1"/>
      <c r="D597" s="1"/>
      <c r="E597" s="1"/>
      <c r="F597" s="1"/>
      <c r="G597" s="1"/>
      <c r="H597" s="1"/>
      <c r="I597" s="1"/>
      <c r="J597" s="1"/>
      <c r="K597" s="1"/>
      <c r="L597" s="1"/>
      <c r="T597" s="285" t="s">
        <v>433</v>
      </c>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457"/>
      <c r="AT597" s="457"/>
      <c r="AU597" s="457"/>
      <c r="AV597" s="457"/>
      <c r="AW597" s="457"/>
      <c r="AX597" s="457"/>
      <c r="AY597" s="457"/>
      <c r="AZ597" s="457"/>
      <c r="BA597" s="457"/>
      <c r="BB597" s="457"/>
      <c r="BC597" s="457"/>
      <c r="BD597" s="457"/>
      <c r="BE597" s="457"/>
      <c r="BF597" s="457"/>
      <c r="BG597" s="457"/>
      <c r="BH597" s="457"/>
      <c r="BI597" s="457"/>
      <c r="BJ597" s="457"/>
      <c r="BK597" s="457"/>
      <c r="BL597" s="457"/>
      <c r="BM597" s="457"/>
      <c r="BN597" s="457"/>
      <c r="BO597" s="457"/>
      <c r="BP597" s="457"/>
      <c r="BQ597" s="457"/>
      <c r="BR597" s="457"/>
      <c r="BS597" s="457"/>
      <c r="BT597" s="457"/>
      <c r="BU597" s="457"/>
      <c r="BV597" s="457"/>
      <c r="BW597" s="457"/>
    </row>
    <row r="598" spans="1:75" ht="15.75">
      <c r="A598" s="1"/>
      <c r="B598" s="99"/>
      <c r="C598" s="1"/>
      <c r="D598" s="1"/>
      <c r="E598" s="1"/>
      <c r="F598" s="1"/>
      <c r="G598" s="1"/>
      <c r="H598" s="1"/>
      <c r="I598" s="1"/>
      <c r="J598" s="1"/>
      <c r="K598" s="1"/>
      <c r="L598" s="1"/>
      <c r="T598" s="285" t="s">
        <v>434</v>
      </c>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457"/>
      <c r="AT598" s="457"/>
      <c r="AU598" s="457"/>
      <c r="AV598" s="457"/>
      <c r="AW598" s="457"/>
      <c r="AX598" s="457"/>
      <c r="AY598" s="457"/>
      <c r="AZ598" s="457"/>
      <c r="BA598" s="457"/>
      <c r="BB598" s="457"/>
      <c r="BC598" s="457"/>
      <c r="BD598" s="457"/>
      <c r="BE598" s="457"/>
      <c r="BF598" s="457"/>
      <c r="BG598" s="457"/>
      <c r="BH598" s="457"/>
      <c r="BI598" s="457"/>
      <c r="BJ598" s="457"/>
      <c r="BK598" s="457"/>
      <c r="BL598" s="457"/>
      <c r="BM598" s="457"/>
      <c r="BN598" s="457"/>
      <c r="BO598" s="457"/>
      <c r="BP598" s="457"/>
      <c r="BQ598" s="457"/>
      <c r="BR598" s="457"/>
      <c r="BS598" s="457"/>
      <c r="BT598" s="457"/>
      <c r="BU598" s="457"/>
      <c r="BV598" s="457"/>
      <c r="BW598" s="457"/>
    </row>
    <row r="599" spans="1:75" ht="15.75">
      <c r="A599" s="1"/>
      <c r="B599" s="99"/>
      <c r="C599" s="1"/>
      <c r="D599" s="1"/>
      <c r="E599" s="1"/>
      <c r="F599" s="1"/>
      <c r="G599" s="1"/>
      <c r="H599" s="1"/>
      <c r="I599" s="1"/>
      <c r="J599" s="1"/>
      <c r="K599" s="1"/>
      <c r="L599" s="1"/>
      <c r="T599" s="285" t="s">
        <v>435</v>
      </c>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457"/>
      <c r="AT599" s="457"/>
      <c r="AU599" s="457"/>
      <c r="AV599" s="457"/>
      <c r="AW599" s="457"/>
      <c r="AX599" s="457"/>
      <c r="AY599" s="457"/>
      <c r="AZ599" s="457"/>
      <c r="BA599" s="457"/>
      <c r="BB599" s="457"/>
      <c r="BC599" s="457"/>
      <c r="BD599" s="457"/>
      <c r="BE599" s="457"/>
      <c r="BF599" s="457"/>
      <c r="BG599" s="457"/>
      <c r="BH599" s="457"/>
      <c r="BI599" s="457"/>
      <c r="BJ599" s="457"/>
      <c r="BK599" s="457"/>
      <c r="BL599" s="457"/>
      <c r="BM599" s="457"/>
      <c r="BN599" s="457"/>
      <c r="BO599" s="457"/>
      <c r="BP599" s="457"/>
      <c r="BQ599" s="457"/>
      <c r="BR599" s="457"/>
      <c r="BS599" s="457"/>
      <c r="BT599" s="457"/>
      <c r="BU599" s="457"/>
      <c r="BV599" s="457"/>
      <c r="BW599" s="457"/>
    </row>
    <row r="600" spans="1:75" ht="15.75">
      <c r="A600" s="1"/>
      <c r="B600" s="99"/>
      <c r="C600" s="1"/>
      <c r="D600" s="1"/>
      <c r="E600" s="1"/>
      <c r="F600" s="1"/>
      <c r="G600" s="1"/>
      <c r="H600" s="1"/>
      <c r="I600" s="1"/>
      <c r="J600" s="1"/>
      <c r="K600" s="1"/>
      <c r="L600" s="1"/>
      <c r="T600" s="285" t="s">
        <v>400</v>
      </c>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457"/>
      <c r="AT600" s="457"/>
      <c r="AU600" s="457"/>
      <c r="AV600" s="457"/>
      <c r="AW600" s="457"/>
      <c r="AX600" s="457"/>
      <c r="AY600" s="457"/>
      <c r="AZ600" s="457"/>
      <c r="BA600" s="457"/>
      <c r="BB600" s="457"/>
      <c r="BC600" s="457"/>
      <c r="BD600" s="457"/>
      <c r="BE600" s="457"/>
      <c r="BF600" s="457"/>
      <c r="BG600" s="457"/>
      <c r="BH600" s="457"/>
      <c r="BI600" s="457"/>
      <c r="BJ600" s="457"/>
      <c r="BK600" s="457"/>
      <c r="BL600" s="457"/>
      <c r="BM600" s="457"/>
      <c r="BN600" s="457"/>
      <c r="BO600" s="457"/>
      <c r="BP600" s="457"/>
      <c r="BQ600" s="457"/>
      <c r="BR600" s="457"/>
      <c r="BS600" s="457"/>
      <c r="BT600" s="457"/>
      <c r="BU600" s="457"/>
      <c r="BV600" s="457"/>
      <c r="BW600" s="457"/>
    </row>
    <row r="601" spans="1:75" ht="15.75">
      <c r="A601" s="1"/>
      <c r="B601" s="99"/>
      <c r="C601" s="1"/>
      <c r="D601" s="1"/>
      <c r="E601" s="1"/>
      <c r="F601" s="1"/>
      <c r="G601" s="1"/>
      <c r="H601" s="1"/>
      <c r="I601" s="1"/>
      <c r="J601" s="1"/>
      <c r="K601" s="1"/>
      <c r="L601" s="1"/>
      <c r="T601" s="285" t="s">
        <v>410</v>
      </c>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457"/>
      <c r="AT601" s="457"/>
      <c r="AU601" s="457"/>
      <c r="AV601" s="457"/>
      <c r="AW601" s="457"/>
      <c r="AX601" s="457"/>
      <c r="AY601" s="457"/>
      <c r="AZ601" s="457"/>
      <c r="BA601" s="457"/>
      <c r="BB601" s="457"/>
      <c r="BC601" s="457"/>
      <c r="BD601" s="457"/>
      <c r="BE601" s="457"/>
      <c r="BF601" s="457"/>
      <c r="BG601" s="457"/>
      <c r="BH601" s="457"/>
      <c r="BI601" s="457"/>
      <c r="BJ601" s="457"/>
      <c r="BK601" s="457"/>
      <c r="BL601" s="457"/>
      <c r="BM601" s="457"/>
      <c r="BN601" s="457"/>
      <c r="BO601" s="457"/>
      <c r="BP601" s="457"/>
      <c r="BQ601" s="457"/>
      <c r="BR601" s="457"/>
      <c r="BS601" s="457"/>
      <c r="BT601" s="457"/>
      <c r="BU601" s="457"/>
      <c r="BV601" s="457"/>
      <c r="BW601" s="457"/>
    </row>
    <row r="602" spans="1:75" ht="15.75">
      <c r="A602" s="1"/>
      <c r="B602" s="99"/>
      <c r="C602" s="1"/>
      <c r="D602" s="1"/>
      <c r="E602" s="1"/>
      <c r="F602" s="1"/>
      <c r="G602" s="1"/>
      <c r="H602" s="1"/>
      <c r="I602" s="1"/>
      <c r="J602" s="1"/>
      <c r="K602" s="1"/>
      <c r="L602" s="1"/>
      <c r="T602" s="285" t="s">
        <v>414</v>
      </c>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457"/>
      <c r="AT602" s="457"/>
      <c r="AU602" s="457"/>
      <c r="AV602" s="457"/>
      <c r="AW602" s="457"/>
      <c r="AX602" s="457"/>
      <c r="AY602" s="457"/>
      <c r="AZ602" s="457"/>
      <c r="BA602" s="457"/>
      <c r="BB602" s="457"/>
      <c r="BC602" s="457"/>
      <c r="BD602" s="457"/>
      <c r="BE602" s="457"/>
      <c r="BF602" s="457"/>
      <c r="BG602" s="457"/>
      <c r="BH602" s="457"/>
      <c r="BI602" s="457"/>
      <c r="BJ602" s="457"/>
      <c r="BK602" s="457"/>
      <c r="BL602" s="457"/>
      <c r="BM602" s="457"/>
      <c r="BN602" s="457"/>
      <c r="BO602" s="457"/>
      <c r="BP602" s="457"/>
      <c r="BQ602" s="457"/>
      <c r="BR602" s="457"/>
      <c r="BS602" s="457"/>
      <c r="BT602" s="457"/>
      <c r="BU602" s="457"/>
      <c r="BV602" s="457"/>
      <c r="BW602" s="457"/>
    </row>
    <row r="603" spans="1:75" ht="15.75">
      <c r="A603" s="1"/>
      <c r="B603" s="99"/>
      <c r="C603" s="1"/>
      <c r="D603" s="1"/>
      <c r="E603" s="1"/>
      <c r="F603" s="1"/>
      <c r="G603" s="1"/>
      <c r="H603" s="1"/>
      <c r="I603" s="1"/>
      <c r="J603" s="1"/>
      <c r="K603" s="1"/>
      <c r="L603" s="1"/>
      <c r="T603" s="285" t="s">
        <v>401</v>
      </c>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457"/>
      <c r="AT603" s="457"/>
      <c r="AU603" s="457"/>
      <c r="AV603" s="457"/>
      <c r="AW603" s="457"/>
      <c r="AX603" s="457"/>
      <c r="AY603" s="457"/>
      <c r="AZ603" s="457"/>
      <c r="BA603" s="457"/>
      <c r="BB603" s="457"/>
      <c r="BC603" s="457"/>
      <c r="BD603" s="457"/>
      <c r="BE603" s="457"/>
      <c r="BF603" s="457"/>
      <c r="BG603" s="457"/>
      <c r="BH603" s="457"/>
      <c r="BI603" s="457"/>
      <c r="BJ603" s="457"/>
      <c r="BK603" s="457"/>
      <c r="BL603" s="457"/>
      <c r="BM603" s="457"/>
      <c r="BN603" s="457"/>
      <c r="BO603" s="457"/>
      <c r="BP603" s="457"/>
      <c r="BQ603" s="457"/>
      <c r="BR603" s="457"/>
      <c r="BS603" s="457"/>
      <c r="BT603" s="457"/>
      <c r="BU603" s="457"/>
      <c r="BV603" s="457"/>
      <c r="BW603" s="457"/>
    </row>
    <row r="604" spans="1:75" ht="15.75">
      <c r="A604" s="1"/>
      <c r="B604" s="99"/>
      <c r="C604" s="1"/>
      <c r="D604" s="1"/>
      <c r="E604" s="1"/>
      <c r="F604" s="1"/>
      <c r="G604" s="1"/>
      <c r="H604" s="1"/>
      <c r="I604" s="1"/>
      <c r="J604" s="1"/>
      <c r="K604" s="1"/>
      <c r="L604" s="1"/>
      <c r="T604" s="285" t="s">
        <v>411</v>
      </c>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457"/>
      <c r="AT604" s="457"/>
      <c r="AU604" s="457"/>
      <c r="AV604" s="457"/>
      <c r="AW604" s="457"/>
      <c r="AX604" s="457"/>
      <c r="AY604" s="457"/>
      <c r="AZ604" s="457"/>
      <c r="BA604" s="457"/>
      <c r="BB604" s="457"/>
      <c r="BC604" s="457"/>
      <c r="BD604" s="457"/>
      <c r="BE604" s="457"/>
      <c r="BF604" s="457"/>
      <c r="BG604" s="457"/>
      <c r="BH604" s="457"/>
      <c r="BI604" s="457"/>
      <c r="BJ604" s="457"/>
      <c r="BK604" s="457"/>
      <c r="BL604" s="457"/>
      <c r="BM604" s="457"/>
      <c r="BN604" s="457"/>
      <c r="BO604" s="457"/>
      <c r="BP604" s="457"/>
      <c r="BQ604" s="457"/>
      <c r="BR604" s="457"/>
      <c r="BS604" s="457"/>
      <c r="BT604" s="457"/>
      <c r="BU604" s="457"/>
      <c r="BV604" s="457"/>
      <c r="BW604" s="457"/>
    </row>
    <row r="605" spans="1:75" ht="15.75">
      <c r="A605" s="1"/>
      <c r="B605" s="99"/>
      <c r="C605" s="1"/>
      <c r="D605" s="1"/>
      <c r="E605" s="1"/>
      <c r="F605" s="1"/>
      <c r="G605" s="1"/>
      <c r="H605" s="1"/>
      <c r="I605" s="1"/>
      <c r="J605" s="1"/>
      <c r="K605" s="1"/>
      <c r="L605" s="1"/>
      <c r="T605" s="285" t="s">
        <v>402</v>
      </c>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457"/>
      <c r="AT605" s="457"/>
      <c r="AU605" s="457"/>
      <c r="AV605" s="457"/>
      <c r="AW605" s="457"/>
      <c r="AX605" s="457"/>
      <c r="AY605" s="457"/>
      <c r="AZ605" s="457"/>
      <c r="BA605" s="457"/>
      <c r="BB605" s="457"/>
      <c r="BC605" s="457"/>
      <c r="BD605" s="457"/>
      <c r="BE605" s="457"/>
      <c r="BF605" s="457"/>
      <c r="BG605" s="457"/>
      <c r="BH605" s="457"/>
      <c r="BI605" s="457"/>
      <c r="BJ605" s="457"/>
      <c r="BK605" s="457"/>
      <c r="BL605" s="457"/>
      <c r="BM605" s="457"/>
      <c r="BN605" s="457"/>
      <c r="BO605" s="457"/>
      <c r="BP605" s="457"/>
      <c r="BQ605" s="457"/>
      <c r="BR605" s="457"/>
      <c r="BS605" s="457"/>
      <c r="BT605" s="457"/>
      <c r="BU605" s="457"/>
      <c r="BV605" s="457"/>
      <c r="BW605" s="457"/>
    </row>
    <row r="606" spans="1:75" ht="15.75">
      <c r="A606" s="1"/>
      <c r="B606" s="99"/>
      <c r="C606" s="1"/>
      <c r="D606" s="1"/>
      <c r="E606" s="1"/>
      <c r="F606" s="1"/>
      <c r="G606" s="1"/>
      <c r="H606" s="1"/>
      <c r="I606" s="1"/>
      <c r="J606" s="1"/>
      <c r="K606" s="1"/>
      <c r="L606" s="1"/>
      <c r="T606" s="285" t="s">
        <v>412</v>
      </c>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457"/>
      <c r="AT606" s="457"/>
      <c r="AU606" s="457"/>
      <c r="AV606" s="457"/>
      <c r="AW606" s="457"/>
      <c r="AX606" s="457"/>
      <c r="AY606" s="457"/>
      <c r="AZ606" s="457"/>
      <c r="BA606" s="457"/>
      <c r="BB606" s="457"/>
      <c r="BC606" s="457"/>
      <c r="BD606" s="457"/>
      <c r="BE606" s="457"/>
      <c r="BF606" s="457"/>
      <c r="BG606" s="457"/>
      <c r="BH606" s="457"/>
      <c r="BI606" s="457"/>
      <c r="BJ606" s="457"/>
      <c r="BK606" s="457"/>
      <c r="BL606" s="457"/>
      <c r="BM606" s="457"/>
      <c r="BN606" s="457"/>
      <c r="BO606" s="457"/>
      <c r="BP606" s="457"/>
      <c r="BQ606" s="457"/>
      <c r="BR606" s="457"/>
      <c r="BS606" s="457"/>
      <c r="BT606" s="457"/>
      <c r="BU606" s="457"/>
      <c r="BV606" s="457"/>
      <c r="BW606" s="457"/>
    </row>
    <row r="607" spans="1:75" ht="15.75">
      <c r="A607" s="1"/>
      <c r="B607" s="99"/>
      <c r="C607" s="1"/>
      <c r="D607" s="1"/>
      <c r="E607" s="1"/>
      <c r="F607" s="1"/>
      <c r="G607" s="1"/>
      <c r="H607" s="1"/>
      <c r="I607" s="1"/>
      <c r="J607" s="1"/>
      <c r="K607" s="1"/>
      <c r="L607" s="1"/>
      <c r="T607" s="285" t="s">
        <v>403</v>
      </c>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457"/>
      <c r="AT607" s="457"/>
      <c r="AU607" s="457"/>
      <c r="AV607" s="457"/>
      <c r="AW607" s="457"/>
      <c r="AX607" s="457"/>
      <c r="AY607" s="457"/>
      <c r="AZ607" s="457"/>
      <c r="BA607" s="457"/>
      <c r="BB607" s="457"/>
      <c r="BC607" s="457"/>
      <c r="BD607" s="457"/>
      <c r="BE607" s="457"/>
      <c r="BF607" s="457"/>
      <c r="BG607" s="457"/>
      <c r="BH607" s="457"/>
      <c r="BI607" s="457"/>
      <c r="BJ607" s="457"/>
      <c r="BK607" s="457"/>
      <c r="BL607" s="457"/>
      <c r="BM607" s="457"/>
      <c r="BN607" s="457"/>
      <c r="BO607" s="457"/>
      <c r="BP607" s="457"/>
      <c r="BQ607" s="457"/>
      <c r="BR607" s="457"/>
      <c r="BS607" s="457"/>
      <c r="BT607" s="457"/>
      <c r="BU607" s="457"/>
      <c r="BV607" s="457"/>
      <c r="BW607" s="457"/>
    </row>
    <row r="608" spans="1:75" ht="15.75">
      <c r="A608" s="1"/>
      <c r="B608" s="99"/>
      <c r="C608" s="1"/>
      <c r="D608" s="1"/>
      <c r="E608" s="1"/>
      <c r="F608" s="1"/>
      <c r="G608" s="1"/>
      <c r="H608" s="1"/>
      <c r="I608" s="1"/>
      <c r="J608" s="1"/>
      <c r="K608" s="1"/>
      <c r="L608" s="1"/>
      <c r="T608" s="285" t="s">
        <v>413</v>
      </c>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457"/>
      <c r="AT608" s="457"/>
      <c r="AU608" s="457"/>
      <c r="AV608" s="457"/>
      <c r="AW608" s="457"/>
      <c r="AX608" s="457"/>
      <c r="AY608" s="457"/>
      <c r="AZ608" s="457"/>
      <c r="BA608" s="457"/>
      <c r="BB608" s="457"/>
      <c r="BC608" s="457"/>
      <c r="BD608" s="457"/>
      <c r="BE608" s="457"/>
      <c r="BF608" s="457"/>
      <c r="BG608" s="457"/>
      <c r="BH608" s="457"/>
      <c r="BI608" s="457"/>
      <c r="BJ608" s="457"/>
      <c r="BK608" s="457"/>
      <c r="BL608" s="457"/>
      <c r="BM608" s="457"/>
      <c r="BN608" s="457"/>
      <c r="BO608" s="457"/>
      <c r="BP608" s="457"/>
      <c r="BQ608" s="457"/>
      <c r="BR608" s="457"/>
      <c r="BS608" s="457"/>
      <c r="BT608" s="457"/>
      <c r="BU608" s="457"/>
      <c r="BV608" s="457"/>
      <c r="BW608" s="457"/>
    </row>
    <row r="609" spans="1:75" ht="12.75">
      <c r="A609" s="1"/>
      <c r="B609" s="1"/>
      <c r="C609" s="1"/>
      <c r="D609" s="1"/>
      <c r="E609" s="1"/>
      <c r="F609" s="1"/>
      <c r="G609" s="1"/>
      <c r="H609" s="1"/>
      <c r="I609" s="1"/>
      <c r="J609" s="1"/>
      <c r="K609" s="1"/>
      <c r="L609" s="1"/>
      <c r="T609" s="1"/>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457"/>
      <c r="AT609" s="457"/>
      <c r="AU609" s="457"/>
      <c r="AV609" s="457"/>
      <c r="AW609" s="457"/>
      <c r="AX609" s="457"/>
      <c r="AY609" s="457"/>
      <c r="AZ609" s="457"/>
      <c r="BA609" s="457"/>
      <c r="BB609" s="457"/>
      <c r="BC609" s="457"/>
      <c r="BD609" s="457"/>
      <c r="BE609" s="457"/>
      <c r="BF609" s="457"/>
      <c r="BG609" s="457"/>
      <c r="BH609" s="457"/>
      <c r="BI609" s="457"/>
      <c r="BJ609" s="457"/>
      <c r="BK609" s="457"/>
      <c r="BL609" s="457"/>
      <c r="BM609" s="457"/>
      <c r="BN609" s="457"/>
      <c r="BO609" s="457"/>
      <c r="BP609" s="457"/>
      <c r="BQ609" s="457"/>
      <c r="BR609" s="457"/>
      <c r="BS609" s="457"/>
      <c r="BT609" s="457"/>
      <c r="BU609" s="457"/>
      <c r="BV609" s="457"/>
      <c r="BW609" s="457"/>
    </row>
    <row r="610" spans="1:75" ht="12.75">
      <c r="A610" s="1"/>
      <c r="B610" s="1"/>
      <c r="C610" s="1"/>
      <c r="D610" s="1"/>
      <c r="E610" s="1"/>
      <c r="F610" s="1"/>
      <c r="G610" s="1"/>
      <c r="H610" s="1"/>
      <c r="I610" s="1"/>
      <c r="J610" s="1"/>
      <c r="K610" s="1"/>
      <c r="L610" s="1"/>
      <c r="T610" s="1"/>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457"/>
      <c r="AT610" s="457"/>
      <c r="AU610" s="457"/>
      <c r="AV610" s="457"/>
      <c r="AW610" s="457"/>
      <c r="AX610" s="457"/>
      <c r="AY610" s="457"/>
      <c r="AZ610" s="457"/>
      <c r="BA610" s="457"/>
      <c r="BB610" s="457"/>
      <c r="BC610" s="457"/>
      <c r="BD610" s="457"/>
      <c r="BE610" s="457"/>
      <c r="BF610" s="457"/>
      <c r="BG610" s="457"/>
      <c r="BH610" s="457"/>
      <c r="BI610" s="457"/>
      <c r="BJ610" s="457"/>
      <c r="BK610" s="457"/>
      <c r="BL610" s="457"/>
      <c r="BM610" s="457"/>
      <c r="BN610" s="457"/>
      <c r="BO610" s="457"/>
      <c r="BP610" s="457"/>
      <c r="BQ610" s="457"/>
      <c r="BR610" s="457"/>
      <c r="BS610" s="457"/>
      <c r="BT610" s="457"/>
      <c r="BU610" s="457"/>
      <c r="BV610" s="457"/>
      <c r="BW610" s="457"/>
    </row>
    <row r="611" spans="1:75" ht="12.75">
      <c r="A611" s="1"/>
      <c r="B611" s="1"/>
      <c r="C611" s="1"/>
      <c r="D611" s="1"/>
      <c r="E611" s="1"/>
      <c r="F611" s="1"/>
      <c r="G611" s="1"/>
      <c r="H611" s="1"/>
      <c r="I611" s="1"/>
      <c r="J611" s="1"/>
      <c r="K611" s="1"/>
      <c r="L611" s="1"/>
      <c r="T611" s="1"/>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457"/>
      <c r="AT611" s="457"/>
      <c r="AU611" s="457"/>
      <c r="AV611" s="457"/>
      <c r="AW611" s="457"/>
      <c r="AX611" s="457"/>
      <c r="AY611" s="457"/>
      <c r="AZ611" s="457"/>
      <c r="BA611" s="457"/>
      <c r="BB611" s="457"/>
      <c r="BC611" s="457"/>
      <c r="BD611" s="457"/>
      <c r="BE611" s="457"/>
      <c r="BF611" s="457"/>
      <c r="BG611" s="457"/>
      <c r="BH611" s="457"/>
      <c r="BI611" s="457"/>
      <c r="BJ611" s="457"/>
      <c r="BK611" s="457"/>
      <c r="BL611" s="457"/>
      <c r="BM611" s="457"/>
      <c r="BN611" s="457"/>
      <c r="BO611" s="457"/>
      <c r="BP611" s="457"/>
      <c r="BQ611" s="457"/>
      <c r="BR611" s="457"/>
      <c r="BS611" s="457"/>
      <c r="BT611" s="457"/>
      <c r="BU611" s="457"/>
      <c r="BV611" s="457"/>
      <c r="BW611" s="457"/>
    </row>
    <row r="612" spans="1:75" ht="12.75">
      <c r="A612" s="1"/>
      <c r="B612" s="1"/>
      <c r="C612" s="1"/>
      <c r="D612" s="1"/>
      <c r="E612" s="1"/>
      <c r="F612" s="1"/>
      <c r="G612" s="1"/>
      <c r="H612" s="1"/>
      <c r="I612" s="1"/>
      <c r="J612" s="1"/>
      <c r="K612" s="1"/>
      <c r="L612" s="1"/>
      <c r="T612" s="1"/>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457"/>
      <c r="AT612" s="457"/>
      <c r="AU612" s="457"/>
      <c r="AV612" s="457"/>
      <c r="AW612" s="457"/>
      <c r="AX612" s="457"/>
      <c r="AY612" s="457"/>
      <c r="AZ612" s="457"/>
      <c r="BA612" s="457"/>
      <c r="BB612" s="457"/>
      <c r="BC612" s="457"/>
      <c r="BD612" s="457"/>
      <c r="BE612" s="457"/>
      <c r="BF612" s="457"/>
      <c r="BG612" s="457"/>
      <c r="BH612" s="457"/>
      <c r="BI612" s="457"/>
      <c r="BJ612" s="457"/>
      <c r="BK612" s="457"/>
      <c r="BL612" s="457"/>
      <c r="BM612" s="457"/>
      <c r="BN612" s="457"/>
      <c r="BO612" s="457"/>
      <c r="BP612" s="457"/>
      <c r="BQ612" s="457"/>
      <c r="BR612" s="457"/>
      <c r="BS612" s="457"/>
      <c r="BT612" s="457"/>
      <c r="BU612" s="457"/>
      <c r="BV612" s="457"/>
      <c r="BW612" s="457"/>
    </row>
    <row r="613" spans="1:75" ht="12.75">
      <c r="A613" s="1"/>
      <c r="B613" s="1"/>
      <c r="C613" s="1"/>
      <c r="D613" s="1"/>
      <c r="E613" s="1"/>
      <c r="F613" s="1"/>
      <c r="G613" s="1"/>
      <c r="H613" s="1"/>
      <c r="I613" s="1"/>
      <c r="J613" s="1"/>
      <c r="K613" s="1"/>
      <c r="L613" s="1"/>
      <c r="T613" s="1"/>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457"/>
      <c r="AT613" s="457"/>
      <c r="AU613" s="457"/>
      <c r="AV613" s="457"/>
      <c r="AW613" s="457"/>
      <c r="AX613" s="457"/>
      <c r="AY613" s="457"/>
      <c r="AZ613" s="457"/>
      <c r="BA613" s="457"/>
      <c r="BB613" s="457"/>
      <c r="BC613" s="457"/>
      <c r="BD613" s="457"/>
      <c r="BE613" s="457"/>
      <c r="BF613" s="457"/>
      <c r="BG613" s="457"/>
      <c r="BH613" s="457"/>
      <c r="BI613" s="457"/>
      <c r="BJ613" s="457"/>
      <c r="BK613" s="457"/>
      <c r="BL613" s="457"/>
      <c r="BM613" s="457"/>
      <c r="BN613" s="457"/>
      <c r="BO613" s="457"/>
      <c r="BP613" s="457"/>
      <c r="BQ613" s="457"/>
      <c r="BR613" s="457"/>
      <c r="BS613" s="457"/>
      <c r="BT613" s="457"/>
      <c r="BU613" s="457"/>
      <c r="BV613" s="457"/>
      <c r="BW613" s="457"/>
    </row>
    <row r="614" spans="1:75" ht="12.75">
      <c r="A614" s="1"/>
      <c r="B614" s="1"/>
      <c r="C614" s="1"/>
      <c r="D614" s="1"/>
      <c r="E614" s="1"/>
      <c r="F614" s="1"/>
      <c r="G614" s="1"/>
      <c r="H614" s="1"/>
      <c r="I614" s="1"/>
      <c r="J614" s="1"/>
      <c r="K614" s="1"/>
      <c r="L614" s="1"/>
      <c r="T614" s="1"/>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457"/>
      <c r="AT614" s="457"/>
      <c r="AU614" s="457"/>
      <c r="AV614" s="457"/>
      <c r="AW614" s="457"/>
      <c r="AX614" s="457"/>
      <c r="AY614" s="457"/>
      <c r="AZ614" s="457"/>
      <c r="BA614" s="457"/>
      <c r="BB614" s="457"/>
      <c r="BC614" s="457"/>
      <c r="BD614" s="457"/>
      <c r="BE614" s="457"/>
      <c r="BF614" s="457"/>
      <c r="BG614" s="457"/>
      <c r="BH614" s="457"/>
      <c r="BI614" s="457"/>
      <c r="BJ614" s="457"/>
      <c r="BK614" s="457"/>
      <c r="BL614" s="457"/>
      <c r="BM614" s="457"/>
      <c r="BN614" s="457"/>
      <c r="BO614" s="457"/>
      <c r="BP614" s="457"/>
      <c r="BQ614" s="457"/>
      <c r="BR614" s="457"/>
      <c r="BS614" s="457"/>
      <c r="BT614" s="457"/>
      <c r="BU614" s="457"/>
      <c r="BV614" s="457"/>
      <c r="BW614" s="457"/>
    </row>
    <row r="615" spans="1:75" ht="12.75">
      <c r="A615" s="1"/>
      <c r="B615" s="1"/>
      <c r="C615" s="1"/>
      <c r="D615" s="1"/>
      <c r="E615" s="1"/>
      <c r="F615" s="1"/>
      <c r="G615" s="1"/>
      <c r="H615" s="1"/>
      <c r="I615" s="1"/>
      <c r="J615" s="1"/>
      <c r="K615" s="1"/>
      <c r="L615" s="1"/>
      <c r="T615" s="1"/>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457"/>
      <c r="AT615" s="457"/>
      <c r="AU615" s="457"/>
      <c r="AV615" s="457"/>
      <c r="AW615" s="457"/>
      <c r="AX615" s="457"/>
      <c r="AY615" s="457"/>
      <c r="AZ615" s="457"/>
      <c r="BA615" s="457"/>
      <c r="BB615" s="457"/>
      <c r="BC615" s="457"/>
      <c r="BD615" s="457"/>
      <c r="BE615" s="457"/>
      <c r="BF615" s="457"/>
      <c r="BG615" s="457"/>
      <c r="BH615" s="457"/>
      <c r="BI615" s="457"/>
      <c r="BJ615" s="457"/>
      <c r="BK615" s="457"/>
      <c r="BL615" s="457"/>
      <c r="BM615" s="457"/>
      <c r="BN615" s="457"/>
      <c r="BO615" s="457"/>
      <c r="BP615" s="457"/>
      <c r="BQ615" s="457"/>
      <c r="BR615" s="457"/>
      <c r="BS615" s="457"/>
      <c r="BT615" s="457"/>
      <c r="BU615" s="457"/>
      <c r="BV615" s="457"/>
      <c r="BW615" s="457"/>
    </row>
    <row r="616" spans="1:75" ht="12.75">
      <c r="A616" s="1"/>
      <c r="B616" s="1"/>
      <c r="C616" s="1"/>
      <c r="D616" s="1"/>
      <c r="E616" s="1"/>
      <c r="F616" s="1"/>
      <c r="G616" s="1"/>
      <c r="H616" s="1"/>
      <c r="I616" s="1"/>
      <c r="J616" s="1"/>
      <c r="K616" s="1"/>
      <c r="L616" s="1"/>
      <c r="T616" s="1"/>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457"/>
      <c r="AT616" s="457"/>
      <c r="AU616" s="457"/>
      <c r="AV616" s="457"/>
      <c r="AW616" s="457"/>
      <c r="AX616" s="457"/>
      <c r="AY616" s="457"/>
      <c r="AZ616" s="457"/>
      <c r="BA616" s="457"/>
      <c r="BB616" s="457"/>
      <c r="BC616" s="457"/>
      <c r="BD616" s="457"/>
      <c r="BE616" s="457"/>
      <c r="BF616" s="457"/>
      <c r="BG616" s="457"/>
      <c r="BH616" s="457"/>
      <c r="BI616" s="457"/>
      <c r="BJ616" s="457"/>
      <c r="BK616" s="457"/>
      <c r="BL616" s="457"/>
      <c r="BM616" s="457"/>
      <c r="BN616" s="457"/>
      <c r="BO616" s="457"/>
      <c r="BP616" s="457"/>
      <c r="BQ616" s="457"/>
      <c r="BR616" s="457"/>
      <c r="BS616" s="457"/>
      <c r="BT616" s="457"/>
      <c r="BU616" s="457"/>
      <c r="BV616" s="457"/>
      <c r="BW616" s="457"/>
    </row>
    <row r="617" spans="1:75" ht="12.75">
      <c r="A617" s="1"/>
      <c r="B617" s="1"/>
      <c r="C617" s="1"/>
      <c r="D617" s="1"/>
      <c r="E617" s="1"/>
      <c r="F617" s="1"/>
      <c r="G617" s="1"/>
      <c r="H617" s="1"/>
      <c r="I617" s="1"/>
      <c r="J617" s="1"/>
      <c r="K617" s="1"/>
      <c r="L617" s="1"/>
      <c r="T617" s="1"/>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457"/>
      <c r="AT617" s="457"/>
      <c r="AU617" s="457"/>
      <c r="AV617" s="457"/>
      <c r="AW617" s="457"/>
      <c r="AX617" s="457"/>
      <c r="AY617" s="457"/>
      <c r="AZ617" s="457"/>
      <c r="BA617" s="457"/>
      <c r="BB617" s="457"/>
      <c r="BC617" s="457"/>
      <c r="BD617" s="457"/>
      <c r="BE617" s="457"/>
      <c r="BF617" s="457"/>
      <c r="BG617" s="457"/>
      <c r="BH617" s="457"/>
      <c r="BI617" s="457"/>
      <c r="BJ617" s="457"/>
      <c r="BK617" s="457"/>
      <c r="BL617" s="457"/>
      <c r="BM617" s="457"/>
      <c r="BN617" s="457"/>
      <c r="BO617" s="457"/>
      <c r="BP617" s="457"/>
      <c r="BQ617" s="457"/>
      <c r="BR617" s="457"/>
      <c r="BS617" s="457"/>
      <c r="BT617" s="457"/>
      <c r="BU617" s="457"/>
      <c r="BV617" s="457"/>
      <c r="BW617" s="457"/>
    </row>
    <row r="618" spans="1:75" ht="12.75">
      <c r="A618" s="1"/>
      <c r="B618" s="1"/>
      <c r="C618" s="1"/>
      <c r="D618" s="1"/>
      <c r="E618" s="1"/>
      <c r="F618" s="1"/>
      <c r="G618" s="1"/>
      <c r="H618" s="1"/>
      <c r="I618" s="1"/>
      <c r="J618" s="1"/>
      <c r="K618" s="1"/>
      <c r="L618" s="1"/>
      <c r="T618" s="1"/>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457"/>
      <c r="AT618" s="457"/>
      <c r="AU618" s="457"/>
      <c r="AV618" s="457"/>
      <c r="AW618" s="457"/>
      <c r="AX618" s="457"/>
      <c r="AY618" s="457"/>
      <c r="AZ618" s="457"/>
      <c r="BA618" s="457"/>
      <c r="BB618" s="457"/>
      <c r="BC618" s="457"/>
      <c r="BD618" s="457"/>
      <c r="BE618" s="457"/>
      <c r="BF618" s="457"/>
      <c r="BG618" s="457"/>
      <c r="BH618" s="457"/>
      <c r="BI618" s="457"/>
      <c r="BJ618" s="457"/>
      <c r="BK618" s="457"/>
      <c r="BL618" s="457"/>
      <c r="BM618" s="457"/>
      <c r="BN618" s="457"/>
      <c r="BO618" s="457"/>
      <c r="BP618" s="457"/>
      <c r="BQ618" s="457"/>
      <c r="BR618" s="457"/>
      <c r="BS618" s="457"/>
      <c r="BT618" s="457"/>
      <c r="BU618" s="457"/>
      <c r="BV618" s="457"/>
      <c r="BW618" s="457"/>
    </row>
    <row r="619" spans="1:75" ht="12.75">
      <c r="A619" s="1"/>
      <c r="B619" s="1"/>
      <c r="C619" s="1"/>
      <c r="D619" s="1"/>
      <c r="E619" s="1"/>
      <c r="F619" s="1"/>
      <c r="G619" s="1"/>
      <c r="H619" s="1"/>
      <c r="I619" s="1"/>
      <c r="J619" s="1"/>
      <c r="K619" s="1"/>
      <c r="L619" s="1"/>
      <c r="T619" s="1"/>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457"/>
      <c r="AT619" s="457"/>
      <c r="AU619" s="457"/>
      <c r="AV619" s="457"/>
      <c r="AW619" s="457"/>
      <c r="AX619" s="457"/>
      <c r="AY619" s="457"/>
      <c r="AZ619" s="457"/>
      <c r="BA619" s="457"/>
      <c r="BB619" s="457"/>
      <c r="BC619" s="457"/>
      <c r="BD619" s="457"/>
      <c r="BE619" s="457"/>
      <c r="BF619" s="457"/>
      <c r="BG619" s="457"/>
      <c r="BH619" s="457"/>
      <c r="BI619" s="457"/>
      <c r="BJ619" s="457"/>
      <c r="BK619" s="457"/>
      <c r="BL619" s="457"/>
      <c r="BM619" s="457"/>
      <c r="BN619" s="457"/>
      <c r="BO619" s="457"/>
      <c r="BP619" s="457"/>
      <c r="BQ619" s="457"/>
      <c r="BR619" s="457"/>
      <c r="BS619" s="457"/>
      <c r="BT619" s="457"/>
      <c r="BU619" s="457"/>
      <c r="BV619" s="457"/>
      <c r="BW619" s="457"/>
    </row>
    <row r="620" spans="1:75" ht="12.75">
      <c r="A620" s="1"/>
      <c r="B620" s="1"/>
      <c r="C620" s="1"/>
      <c r="D620" s="1"/>
      <c r="E620" s="1"/>
      <c r="F620" s="1"/>
      <c r="G620" s="1"/>
      <c r="H620" s="1"/>
      <c r="I620" s="1"/>
      <c r="J620" s="1"/>
      <c r="K620" s="1"/>
      <c r="L620" s="1"/>
      <c r="T620" s="1"/>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457"/>
      <c r="AT620" s="457"/>
      <c r="AU620" s="457"/>
      <c r="AV620" s="457"/>
      <c r="AW620" s="457"/>
      <c r="AX620" s="457"/>
      <c r="AY620" s="457"/>
      <c r="AZ620" s="457"/>
      <c r="BA620" s="457"/>
      <c r="BB620" s="457"/>
      <c r="BC620" s="457"/>
      <c r="BD620" s="457"/>
      <c r="BE620" s="457"/>
      <c r="BF620" s="457"/>
      <c r="BG620" s="457"/>
      <c r="BH620" s="457"/>
      <c r="BI620" s="457"/>
      <c r="BJ620" s="457"/>
      <c r="BK620" s="457"/>
      <c r="BL620" s="457"/>
      <c r="BM620" s="457"/>
      <c r="BN620" s="457"/>
      <c r="BO620" s="457"/>
      <c r="BP620" s="457"/>
      <c r="BQ620" s="457"/>
      <c r="BR620" s="457"/>
      <c r="BS620" s="457"/>
      <c r="BT620" s="457"/>
      <c r="BU620" s="457"/>
      <c r="BV620" s="457"/>
      <c r="BW620" s="457"/>
    </row>
    <row r="621" spans="1:75" ht="12.75">
      <c r="A621" s="1"/>
      <c r="B621" s="1"/>
      <c r="C621" s="1"/>
      <c r="D621" s="1"/>
      <c r="E621" s="1"/>
      <c r="F621" s="1"/>
      <c r="G621" s="1"/>
      <c r="H621" s="1"/>
      <c r="I621" s="1"/>
      <c r="J621" s="1"/>
      <c r="K621" s="1"/>
      <c r="L621" s="1"/>
      <c r="T621" s="1"/>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457"/>
      <c r="AT621" s="457"/>
      <c r="AU621" s="457"/>
      <c r="AV621" s="457"/>
      <c r="AW621" s="457"/>
      <c r="AX621" s="457"/>
      <c r="AY621" s="457"/>
      <c r="AZ621" s="457"/>
      <c r="BA621" s="457"/>
      <c r="BB621" s="457"/>
      <c r="BC621" s="457"/>
      <c r="BD621" s="457"/>
      <c r="BE621" s="457"/>
      <c r="BF621" s="457"/>
      <c r="BG621" s="457"/>
      <c r="BH621" s="457"/>
      <c r="BI621" s="457"/>
      <c r="BJ621" s="457"/>
      <c r="BK621" s="457"/>
      <c r="BL621" s="457"/>
      <c r="BM621" s="457"/>
      <c r="BN621" s="457"/>
      <c r="BO621" s="457"/>
      <c r="BP621" s="457"/>
      <c r="BQ621" s="457"/>
      <c r="BR621" s="457"/>
      <c r="BS621" s="457"/>
      <c r="BT621" s="457"/>
      <c r="BU621" s="457"/>
      <c r="BV621" s="457"/>
      <c r="BW621" s="457"/>
    </row>
    <row r="622" spans="1:75" ht="12.75">
      <c r="A622" s="1"/>
      <c r="B622" s="1"/>
      <c r="C622" s="1"/>
      <c r="D622" s="1"/>
      <c r="E622" s="1"/>
      <c r="F622" s="1"/>
      <c r="G622" s="1"/>
      <c r="H622" s="1"/>
      <c r="I622" s="1"/>
      <c r="J622" s="1"/>
      <c r="K622" s="1"/>
      <c r="L622" s="1"/>
      <c r="T622" s="1"/>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457"/>
      <c r="AT622" s="457"/>
      <c r="AU622" s="457"/>
      <c r="AV622" s="457"/>
      <c r="AW622" s="457"/>
      <c r="AX622" s="457"/>
      <c r="AY622" s="457"/>
      <c r="AZ622" s="457"/>
      <c r="BA622" s="457"/>
      <c r="BB622" s="457"/>
      <c r="BC622" s="457"/>
      <c r="BD622" s="457"/>
      <c r="BE622" s="457"/>
      <c r="BF622" s="457"/>
      <c r="BG622" s="457"/>
      <c r="BH622" s="457"/>
      <c r="BI622" s="457"/>
      <c r="BJ622" s="457"/>
      <c r="BK622" s="457"/>
      <c r="BL622" s="457"/>
      <c r="BM622" s="457"/>
      <c r="BN622" s="457"/>
      <c r="BO622" s="457"/>
      <c r="BP622" s="457"/>
      <c r="BQ622" s="457"/>
      <c r="BR622" s="457"/>
      <c r="BS622" s="457"/>
      <c r="BT622" s="457"/>
      <c r="BU622" s="457"/>
      <c r="BV622" s="457"/>
      <c r="BW622" s="457"/>
    </row>
    <row r="623" spans="1:75" ht="12.75">
      <c r="A623" s="1"/>
      <c r="B623" s="1"/>
      <c r="C623" s="1"/>
      <c r="D623" s="1"/>
      <c r="E623" s="1"/>
      <c r="F623" s="1"/>
      <c r="G623" s="1"/>
      <c r="H623" s="1"/>
      <c r="I623" s="1"/>
      <c r="J623" s="1"/>
      <c r="K623" s="1"/>
      <c r="L623" s="1"/>
      <c r="T623" s="1"/>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457"/>
      <c r="AT623" s="457"/>
      <c r="AU623" s="457"/>
      <c r="AV623" s="457"/>
      <c r="AW623" s="457"/>
      <c r="AX623" s="457"/>
      <c r="AY623" s="457"/>
      <c r="AZ623" s="457"/>
      <c r="BA623" s="457"/>
      <c r="BB623" s="457"/>
      <c r="BC623" s="457"/>
      <c r="BD623" s="457"/>
      <c r="BE623" s="457"/>
      <c r="BF623" s="457"/>
      <c r="BG623" s="457"/>
      <c r="BH623" s="457"/>
      <c r="BI623" s="457"/>
      <c r="BJ623" s="457"/>
      <c r="BK623" s="457"/>
      <c r="BL623" s="457"/>
      <c r="BM623" s="457"/>
      <c r="BN623" s="457"/>
      <c r="BO623" s="457"/>
      <c r="BP623" s="457"/>
      <c r="BQ623" s="457"/>
      <c r="BR623" s="457"/>
      <c r="BS623" s="457"/>
      <c r="BT623" s="457"/>
      <c r="BU623" s="457"/>
      <c r="BV623" s="457"/>
      <c r="BW623" s="457"/>
    </row>
    <row r="624" spans="1:75" ht="12.75">
      <c r="A624" s="1"/>
      <c r="B624" s="1"/>
      <c r="C624" s="1"/>
      <c r="D624" s="1"/>
      <c r="E624" s="1"/>
      <c r="F624" s="1"/>
      <c r="G624" s="1"/>
      <c r="H624" s="1"/>
      <c r="I624" s="1"/>
      <c r="J624" s="1"/>
      <c r="K624" s="1"/>
      <c r="L624" s="1"/>
      <c r="T624" s="1"/>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457"/>
      <c r="AT624" s="457"/>
      <c r="AU624" s="457"/>
      <c r="AV624" s="457"/>
      <c r="AW624" s="457"/>
      <c r="AX624" s="457"/>
      <c r="AY624" s="457"/>
      <c r="AZ624" s="457"/>
      <c r="BA624" s="457"/>
      <c r="BB624" s="457"/>
      <c r="BC624" s="457"/>
      <c r="BD624" s="457"/>
      <c r="BE624" s="457"/>
      <c r="BF624" s="457"/>
      <c r="BG624" s="457"/>
      <c r="BH624" s="457"/>
      <c r="BI624" s="457"/>
      <c r="BJ624" s="457"/>
      <c r="BK624" s="457"/>
      <c r="BL624" s="457"/>
      <c r="BM624" s="457"/>
      <c r="BN624" s="457"/>
      <c r="BO624" s="457"/>
      <c r="BP624" s="457"/>
      <c r="BQ624" s="457"/>
      <c r="BR624" s="457"/>
      <c r="BS624" s="457"/>
      <c r="BT624" s="457"/>
      <c r="BU624" s="457"/>
      <c r="BV624" s="457"/>
      <c r="BW624" s="457"/>
    </row>
    <row r="625" spans="1:75" ht="12.75">
      <c r="A625" s="1"/>
      <c r="B625" s="1"/>
      <c r="C625" s="1"/>
      <c r="D625" s="1"/>
      <c r="E625" s="1"/>
      <c r="F625" s="1"/>
      <c r="G625" s="1"/>
      <c r="H625" s="1"/>
      <c r="I625" s="1"/>
      <c r="J625" s="1"/>
      <c r="K625" s="1"/>
      <c r="L625" s="1"/>
      <c r="T625" s="1"/>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457"/>
      <c r="AT625" s="457"/>
      <c r="AU625" s="457"/>
      <c r="AV625" s="457"/>
      <c r="AW625" s="457"/>
      <c r="AX625" s="457"/>
      <c r="AY625" s="457"/>
      <c r="AZ625" s="457"/>
      <c r="BA625" s="457"/>
      <c r="BB625" s="457"/>
      <c r="BC625" s="457"/>
      <c r="BD625" s="457"/>
      <c r="BE625" s="457"/>
      <c r="BF625" s="457"/>
      <c r="BG625" s="457"/>
      <c r="BH625" s="457"/>
      <c r="BI625" s="457"/>
      <c r="BJ625" s="457"/>
      <c r="BK625" s="457"/>
      <c r="BL625" s="457"/>
      <c r="BM625" s="457"/>
      <c r="BN625" s="457"/>
      <c r="BO625" s="457"/>
      <c r="BP625" s="457"/>
      <c r="BQ625" s="457"/>
      <c r="BR625" s="457"/>
      <c r="BS625" s="457"/>
      <c r="BT625" s="457"/>
      <c r="BU625" s="457"/>
      <c r="BV625" s="457"/>
      <c r="BW625" s="457"/>
    </row>
    <row r="626" spans="1:75" ht="12.75">
      <c r="A626" s="1"/>
      <c r="B626" s="1"/>
      <c r="C626" s="1"/>
      <c r="D626" s="1"/>
      <c r="E626" s="1"/>
      <c r="F626" s="1"/>
      <c r="G626" s="1"/>
      <c r="H626" s="1"/>
      <c r="I626" s="1"/>
      <c r="J626" s="1"/>
      <c r="K626" s="1"/>
      <c r="L626" s="1"/>
      <c r="T626" s="1"/>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457"/>
      <c r="AT626" s="457"/>
      <c r="AU626" s="457"/>
      <c r="AV626" s="457"/>
      <c r="AW626" s="457"/>
      <c r="AX626" s="457"/>
      <c r="AY626" s="457"/>
      <c r="AZ626" s="457"/>
      <c r="BA626" s="457"/>
      <c r="BB626" s="457"/>
      <c r="BC626" s="457"/>
      <c r="BD626" s="457"/>
      <c r="BE626" s="457"/>
      <c r="BF626" s="457"/>
      <c r="BG626" s="457"/>
      <c r="BH626" s="457"/>
      <c r="BI626" s="457"/>
      <c r="BJ626" s="457"/>
      <c r="BK626" s="457"/>
      <c r="BL626" s="457"/>
      <c r="BM626" s="457"/>
      <c r="BN626" s="457"/>
      <c r="BO626" s="457"/>
      <c r="BP626" s="457"/>
      <c r="BQ626" s="457"/>
      <c r="BR626" s="457"/>
      <c r="BS626" s="457"/>
      <c r="BT626" s="457"/>
      <c r="BU626" s="457"/>
      <c r="BV626" s="457"/>
      <c r="BW626" s="457"/>
    </row>
    <row r="627" spans="1:75" ht="12.75">
      <c r="A627" s="1"/>
      <c r="B627" s="1"/>
      <c r="C627" s="1"/>
      <c r="D627" s="1"/>
      <c r="E627" s="1"/>
      <c r="F627" s="1"/>
      <c r="G627" s="1"/>
      <c r="H627" s="1"/>
      <c r="I627" s="1"/>
      <c r="J627" s="1"/>
      <c r="K627" s="1"/>
      <c r="L627" s="1"/>
      <c r="T627" s="1"/>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457"/>
      <c r="AT627" s="457"/>
      <c r="AU627" s="457"/>
      <c r="AV627" s="457"/>
      <c r="AW627" s="457"/>
      <c r="AX627" s="457"/>
      <c r="AY627" s="457"/>
      <c r="AZ627" s="457"/>
      <c r="BA627" s="457"/>
      <c r="BB627" s="457"/>
      <c r="BC627" s="457"/>
      <c r="BD627" s="457"/>
      <c r="BE627" s="457"/>
      <c r="BF627" s="457"/>
      <c r="BG627" s="457"/>
      <c r="BH627" s="457"/>
      <c r="BI627" s="457"/>
      <c r="BJ627" s="457"/>
      <c r="BK627" s="457"/>
      <c r="BL627" s="457"/>
      <c r="BM627" s="457"/>
      <c r="BN627" s="457"/>
      <c r="BO627" s="457"/>
      <c r="BP627" s="457"/>
      <c r="BQ627" s="457"/>
      <c r="BR627" s="457"/>
      <c r="BS627" s="457"/>
      <c r="BT627" s="457"/>
      <c r="BU627" s="457"/>
      <c r="BV627" s="457"/>
      <c r="BW627" s="457"/>
    </row>
    <row r="628" spans="1:75" ht="12.75">
      <c r="A628" s="1"/>
      <c r="B628" s="1"/>
      <c r="C628" s="1"/>
      <c r="D628" s="1"/>
      <c r="E628" s="1"/>
      <c r="F628" s="1"/>
      <c r="G628" s="1"/>
      <c r="H628" s="1"/>
      <c r="I628" s="1"/>
      <c r="J628" s="1"/>
      <c r="K628" s="1"/>
      <c r="L628" s="1"/>
      <c r="T628" s="1"/>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457"/>
      <c r="AT628" s="457"/>
      <c r="AU628" s="457"/>
      <c r="AV628" s="457"/>
      <c r="AW628" s="457"/>
      <c r="AX628" s="457"/>
      <c r="AY628" s="457"/>
      <c r="AZ628" s="457"/>
      <c r="BA628" s="457"/>
      <c r="BB628" s="457"/>
      <c r="BC628" s="457"/>
      <c r="BD628" s="457"/>
      <c r="BE628" s="457"/>
      <c r="BF628" s="457"/>
      <c r="BG628" s="457"/>
      <c r="BH628" s="457"/>
      <c r="BI628" s="457"/>
      <c r="BJ628" s="457"/>
      <c r="BK628" s="457"/>
      <c r="BL628" s="457"/>
      <c r="BM628" s="457"/>
      <c r="BN628" s="457"/>
      <c r="BO628" s="457"/>
      <c r="BP628" s="457"/>
      <c r="BQ628" s="457"/>
      <c r="BR628" s="457"/>
      <c r="BS628" s="457"/>
      <c r="BT628" s="457"/>
      <c r="BU628" s="457"/>
      <c r="BV628" s="457"/>
      <c r="BW628" s="457"/>
    </row>
    <row r="629" spans="1:75" ht="12.75">
      <c r="A629" s="1"/>
      <c r="B629" s="1"/>
      <c r="C629" s="1"/>
      <c r="D629" s="1"/>
      <c r="E629" s="1"/>
      <c r="F629" s="1"/>
      <c r="G629" s="1"/>
      <c r="H629" s="1"/>
      <c r="I629" s="1"/>
      <c r="J629" s="1"/>
      <c r="K629" s="1"/>
      <c r="L629" s="1"/>
      <c r="T629" s="1"/>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457"/>
      <c r="AT629" s="457"/>
      <c r="AU629" s="457"/>
      <c r="AV629" s="457"/>
      <c r="AW629" s="457"/>
      <c r="AX629" s="457"/>
      <c r="AY629" s="457"/>
      <c r="AZ629" s="457"/>
      <c r="BA629" s="457"/>
      <c r="BB629" s="457"/>
      <c r="BC629" s="457"/>
      <c r="BD629" s="457"/>
      <c r="BE629" s="457"/>
      <c r="BF629" s="457"/>
      <c r="BG629" s="457"/>
      <c r="BH629" s="457"/>
      <c r="BI629" s="457"/>
      <c r="BJ629" s="457"/>
      <c r="BK629" s="457"/>
      <c r="BL629" s="457"/>
      <c r="BM629" s="457"/>
      <c r="BN629" s="457"/>
      <c r="BO629" s="457"/>
      <c r="BP629" s="457"/>
      <c r="BQ629" s="457"/>
      <c r="BR629" s="457"/>
      <c r="BS629" s="457"/>
      <c r="BT629" s="457"/>
      <c r="BU629" s="457"/>
      <c r="BV629" s="457"/>
      <c r="BW629" s="457"/>
    </row>
    <row r="630" spans="1:75" ht="12.75">
      <c r="A630" s="1"/>
      <c r="B630" s="1"/>
      <c r="C630" s="1"/>
      <c r="D630" s="1"/>
      <c r="E630" s="1"/>
      <c r="F630" s="1"/>
      <c r="G630" s="1"/>
      <c r="H630" s="1"/>
      <c r="I630" s="1"/>
      <c r="J630" s="1"/>
      <c r="K630" s="1"/>
      <c r="L630" s="1"/>
      <c r="T630" s="1"/>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457"/>
      <c r="AT630" s="457"/>
      <c r="AU630" s="457"/>
      <c r="AV630" s="457"/>
      <c r="AW630" s="457"/>
      <c r="AX630" s="457"/>
      <c r="AY630" s="457"/>
      <c r="AZ630" s="457"/>
      <c r="BA630" s="457"/>
      <c r="BB630" s="457"/>
      <c r="BC630" s="457"/>
      <c r="BD630" s="457"/>
      <c r="BE630" s="457"/>
      <c r="BF630" s="457"/>
      <c r="BG630" s="457"/>
      <c r="BH630" s="457"/>
      <c r="BI630" s="457"/>
      <c r="BJ630" s="457"/>
      <c r="BK630" s="457"/>
      <c r="BL630" s="457"/>
      <c r="BM630" s="457"/>
      <c r="BN630" s="457"/>
      <c r="BO630" s="457"/>
      <c r="BP630" s="457"/>
      <c r="BQ630" s="457"/>
      <c r="BR630" s="457"/>
      <c r="BS630" s="457"/>
      <c r="BT630" s="457"/>
      <c r="BU630" s="457"/>
      <c r="BV630" s="457"/>
      <c r="BW630" s="457"/>
    </row>
    <row r="631" spans="1:75" ht="12.75">
      <c r="A631" s="1"/>
      <c r="B631" s="1"/>
      <c r="C631" s="1"/>
      <c r="D631" s="1"/>
      <c r="E631" s="1"/>
      <c r="F631" s="1"/>
      <c r="G631" s="1"/>
      <c r="H631" s="1"/>
      <c r="I631" s="1"/>
      <c r="J631" s="1"/>
      <c r="K631" s="1"/>
      <c r="L631" s="1"/>
      <c r="T631" s="1"/>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457"/>
      <c r="AT631" s="457"/>
      <c r="AU631" s="457"/>
      <c r="AV631" s="457"/>
      <c r="AW631" s="457"/>
      <c r="AX631" s="457"/>
      <c r="AY631" s="457"/>
      <c r="AZ631" s="457"/>
      <c r="BA631" s="457"/>
      <c r="BB631" s="457"/>
      <c r="BC631" s="457"/>
      <c r="BD631" s="457"/>
      <c r="BE631" s="457"/>
      <c r="BF631" s="457"/>
      <c r="BG631" s="457"/>
      <c r="BH631" s="457"/>
      <c r="BI631" s="457"/>
      <c r="BJ631" s="457"/>
      <c r="BK631" s="457"/>
      <c r="BL631" s="457"/>
      <c r="BM631" s="457"/>
      <c r="BN631" s="457"/>
      <c r="BO631" s="457"/>
      <c r="BP631" s="457"/>
      <c r="BQ631" s="457"/>
      <c r="BR631" s="457"/>
      <c r="BS631" s="457"/>
      <c r="BT631" s="457"/>
      <c r="BU631" s="457"/>
      <c r="BV631" s="457"/>
      <c r="BW631" s="457"/>
    </row>
    <row r="632" spans="1:75" ht="12.75">
      <c r="A632" s="1"/>
      <c r="B632" s="1"/>
      <c r="C632" s="1"/>
      <c r="D632" s="1"/>
      <c r="E632" s="1"/>
      <c r="F632" s="1"/>
      <c r="G632" s="1"/>
      <c r="H632" s="1"/>
      <c r="I632" s="1"/>
      <c r="J632" s="1"/>
      <c r="K632" s="1"/>
      <c r="L632" s="1"/>
      <c r="T632" s="1"/>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457"/>
      <c r="AT632" s="457"/>
      <c r="AU632" s="457"/>
      <c r="AV632" s="457"/>
      <c r="AW632" s="457"/>
      <c r="AX632" s="457"/>
      <c r="AY632" s="457"/>
      <c r="AZ632" s="457"/>
      <c r="BA632" s="457"/>
      <c r="BB632" s="457"/>
      <c r="BC632" s="457"/>
      <c r="BD632" s="457"/>
      <c r="BE632" s="457"/>
      <c r="BF632" s="457"/>
      <c r="BG632" s="457"/>
      <c r="BH632" s="457"/>
      <c r="BI632" s="457"/>
      <c r="BJ632" s="457"/>
      <c r="BK632" s="457"/>
      <c r="BL632" s="457"/>
      <c r="BM632" s="457"/>
      <c r="BN632" s="457"/>
      <c r="BO632" s="457"/>
      <c r="BP632" s="457"/>
      <c r="BQ632" s="457"/>
      <c r="BR632" s="457"/>
      <c r="BS632" s="457"/>
      <c r="BT632" s="457"/>
      <c r="BU632" s="457"/>
      <c r="BV632" s="457"/>
      <c r="BW632" s="457"/>
    </row>
    <row r="633" spans="1:75" ht="12.75">
      <c r="A633" s="1"/>
      <c r="B633" s="1"/>
      <c r="C633" s="1"/>
      <c r="D633" s="1"/>
      <c r="E633" s="1"/>
      <c r="F633" s="1"/>
      <c r="G633" s="1"/>
      <c r="H633" s="1"/>
      <c r="I633" s="1"/>
      <c r="J633" s="1"/>
      <c r="K633" s="1"/>
      <c r="L633" s="1"/>
      <c r="T633" s="1"/>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457"/>
      <c r="AT633" s="457"/>
      <c r="AU633" s="457"/>
      <c r="AV633" s="457"/>
      <c r="AW633" s="457"/>
      <c r="AX633" s="457"/>
      <c r="AY633" s="457"/>
      <c r="AZ633" s="457"/>
      <c r="BA633" s="457"/>
      <c r="BB633" s="457"/>
      <c r="BC633" s="457"/>
      <c r="BD633" s="457"/>
      <c r="BE633" s="457"/>
      <c r="BF633" s="457"/>
      <c r="BG633" s="457"/>
      <c r="BH633" s="457"/>
      <c r="BI633" s="457"/>
      <c r="BJ633" s="457"/>
      <c r="BK633" s="457"/>
      <c r="BL633" s="457"/>
      <c r="BM633" s="457"/>
      <c r="BN633" s="457"/>
      <c r="BO633" s="457"/>
      <c r="BP633" s="457"/>
      <c r="BQ633" s="457"/>
      <c r="BR633" s="457"/>
      <c r="BS633" s="457"/>
      <c r="BT633" s="457"/>
      <c r="BU633" s="457"/>
      <c r="BV633" s="457"/>
      <c r="BW633" s="457"/>
    </row>
    <row r="634" spans="1:75" ht="12.75">
      <c r="A634" s="1"/>
      <c r="B634" s="1"/>
      <c r="C634" s="1"/>
      <c r="D634" s="1"/>
      <c r="E634" s="1"/>
      <c r="F634" s="1"/>
      <c r="G634" s="1"/>
      <c r="H634" s="1"/>
      <c r="I634" s="1"/>
      <c r="J634" s="1"/>
      <c r="K634" s="1"/>
      <c r="L634" s="1"/>
      <c r="T634" s="1"/>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457"/>
      <c r="AT634" s="457"/>
      <c r="AU634" s="457"/>
      <c r="AV634" s="457"/>
      <c r="AW634" s="457"/>
      <c r="AX634" s="457"/>
      <c r="AY634" s="457"/>
      <c r="AZ634" s="457"/>
      <c r="BA634" s="457"/>
      <c r="BB634" s="457"/>
      <c r="BC634" s="457"/>
      <c r="BD634" s="457"/>
      <c r="BE634" s="457"/>
      <c r="BF634" s="457"/>
      <c r="BG634" s="457"/>
      <c r="BH634" s="457"/>
      <c r="BI634" s="457"/>
      <c r="BJ634" s="457"/>
      <c r="BK634" s="457"/>
      <c r="BL634" s="457"/>
      <c r="BM634" s="457"/>
      <c r="BN634" s="457"/>
      <c r="BO634" s="457"/>
      <c r="BP634" s="457"/>
      <c r="BQ634" s="457"/>
      <c r="BR634" s="457"/>
      <c r="BS634" s="457"/>
      <c r="BT634" s="457"/>
      <c r="BU634" s="457"/>
      <c r="BV634" s="457"/>
      <c r="BW634" s="457"/>
    </row>
    <row r="635" spans="1:75" ht="12.75">
      <c r="A635" s="1"/>
      <c r="B635" s="1"/>
      <c r="C635" s="1"/>
      <c r="D635" s="1"/>
      <c r="E635" s="1"/>
      <c r="F635" s="1"/>
      <c r="G635" s="1"/>
      <c r="H635" s="1"/>
      <c r="I635" s="1"/>
      <c r="J635" s="1"/>
      <c r="K635" s="1"/>
      <c r="L635" s="1"/>
      <c r="T635" s="1"/>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457"/>
      <c r="AT635" s="457"/>
      <c r="AU635" s="457"/>
      <c r="AV635" s="457"/>
      <c r="AW635" s="457"/>
      <c r="AX635" s="457"/>
      <c r="AY635" s="457"/>
      <c r="AZ635" s="457"/>
      <c r="BA635" s="457"/>
      <c r="BB635" s="457"/>
      <c r="BC635" s="457"/>
      <c r="BD635" s="457"/>
      <c r="BE635" s="457"/>
      <c r="BF635" s="457"/>
      <c r="BG635" s="457"/>
      <c r="BH635" s="457"/>
      <c r="BI635" s="457"/>
      <c r="BJ635" s="457"/>
      <c r="BK635" s="457"/>
      <c r="BL635" s="457"/>
      <c r="BM635" s="457"/>
      <c r="BN635" s="457"/>
      <c r="BO635" s="457"/>
      <c r="BP635" s="457"/>
      <c r="BQ635" s="457"/>
      <c r="BR635" s="457"/>
      <c r="BS635" s="457"/>
      <c r="BT635" s="457"/>
      <c r="BU635" s="457"/>
      <c r="BV635" s="457"/>
      <c r="BW635" s="457"/>
    </row>
    <row r="636" spans="1:75" ht="12.75">
      <c r="A636" s="1"/>
      <c r="B636" s="1"/>
      <c r="C636" s="1"/>
      <c r="D636" s="1"/>
      <c r="E636" s="1"/>
      <c r="F636" s="1"/>
      <c r="G636" s="1"/>
      <c r="H636" s="1"/>
      <c r="I636" s="1"/>
      <c r="J636" s="1"/>
      <c r="K636" s="1"/>
      <c r="L636" s="1"/>
      <c r="T636" s="1"/>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457"/>
      <c r="AT636" s="457"/>
      <c r="AU636" s="457"/>
      <c r="AV636" s="457"/>
      <c r="AW636" s="457"/>
      <c r="AX636" s="457"/>
      <c r="AY636" s="457"/>
      <c r="AZ636" s="457"/>
      <c r="BA636" s="457"/>
      <c r="BB636" s="457"/>
      <c r="BC636" s="457"/>
      <c r="BD636" s="457"/>
      <c r="BE636" s="457"/>
      <c r="BF636" s="457"/>
      <c r="BG636" s="457"/>
      <c r="BH636" s="457"/>
      <c r="BI636" s="457"/>
      <c r="BJ636" s="457"/>
      <c r="BK636" s="457"/>
      <c r="BL636" s="457"/>
      <c r="BM636" s="457"/>
      <c r="BN636" s="457"/>
      <c r="BO636" s="457"/>
      <c r="BP636" s="457"/>
      <c r="BQ636" s="457"/>
      <c r="BR636" s="457"/>
      <c r="BS636" s="457"/>
      <c r="BT636" s="457"/>
      <c r="BU636" s="457"/>
      <c r="BV636" s="457"/>
      <c r="BW636" s="457"/>
    </row>
    <row r="637" spans="1:75" ht="12.75">
      <c r="A637" s="1"/>
      <c r="B637" s="1"/>
      <c r="C637" s="1"/>
      <c r="D637" s="1"/>
      <c r="E637" s="1"/>
      <c r="F637" s="1"/>
      <c r="G637" s="1"/>
      <c r="H637" s="1"/>
      <c r="I637" s="1"/>
      <c r="J637" s="1"/>
      <c r="K637" s="1"/>
      <c r="L637" s="1"/>
      <c r="T637" s="1"/>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457"/>
      <c r="AT637" s="457"/>
      <c r="AU637" s="457"/>
      <c r="AV637" s="457"/>
      <c r="AW637" s="457"/>
      <c r="AX637" s="457"/>
      <c r="AY637" s="457"/>
      <c r="AZ637" s="457"/>
      <c r="BA637" s="457"/>
      <c r="BB637" s="457"/>
      <c r="BC637" s="457"/>
      <c r="BD637" s="457"/>
      <c r="BE637" s="457"/>
      <c r="BF637" s="457"/>
      <c r="BG637" s="457"/>
      <c r="BH637" s="457"/>
      <c r="BI637" s="457"/>
      <c r="BJ637" s="457"/>
      <c r="BK637" s="457"/>
      <c r="BL637" s="457"/>
      <c r="BM637" s="457"/>
      <c r="BN637" s="457"/>
      <c r="BO637" s="457"/>
      <c r="BP637" s="457"/>
      <c r="BQ637" s="457"/>
      <c r="BR637" s="457"/>
      <c r="BS637" s="457"/>
      <c r="BT637" s="457"/>
      <c r="BU637" s="457"/>
      <c r="BV637" s="457"/>
      <c r="BW637" s="457"/>
    </row>
    <row r="638" spans="1:75" ht="12.75">
      <c r="A638" s="1"/>
      <c r="B638" s="1"/>
      <c r="C638" s="1"/>
      <c r="D638" s="1"/>
      <c r="E638" s="1"/>
      <c r="F638" s="1"/>
      <c r="G638" s="1"/>
      <c r="H638" s="1"/>
      <c r="I638" s="1"/>
      <c r="J638" s="1"/>
      <c r="K638" s="1"/>
      <c r="L638" s="1"/>
      <c r="T638" s="1"/>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457"/>
      <c r="AT638" s="457"/>
      <c r="AU638" s="457"/>
      <c r="AV638" s="457"/>
      <c r="AW638" s="457"/>
      <c r="AX638" s="457"/>
      <c r="AY638" s="457"/>
      <c r="AZ638" s="457"/>
      <c r="BA638" s="457"/>
      <c r="BB638" s="457"/>
      <c r="BC638" s="457"/>
      <c r="BD638" s="457"/>
      <c r="BE638" s="457"/>
      <c r="BF638" s="457"/>
      <c r="BG638" s="457"/>
      <c r="BH638" s="457"/>
      <c r="BI638" s="457"/>
      <c r="BJ638" s="457"/>
      <c r="BK638" s="457"/>
      <c r="BL638" s="457"/>
      <c r="BM638" s="457"/>
      <c r="BN638" s="457"/>
      <c r="BO638" s="457"/>
      <c r="BP638" s="457"/>
      <c r="BQ638" s="457"/>
      <c r="BR638" s="457"/>
      <c r="BS638" s="457"/>
      <c r="BT638" s="457"/>
      <c r="BU638" s="457"/>
      <c r="BV638" s="457"/>
      <c r="BW638" s="457"/>
    </row>
    <row r="639" spans="1:75" ht="12.75">
      <c r="A639" s="1"/>
      <c r="B639" s="1"/>
      <c r="C639" s="1"/>
      <c r="D639" s="1"/>
      <c r="E639" s="1"/>
      <c r="F639" s="1"/>
      <c r="G639" s="1"/>
      <c r="H639" s="1"/>
      <c r="I639" s="1"/>
      <c r="J639" s="1"/>
      <c r="K639" s="1"/>
      <c r="L639" s="1"/>
      <c r="T639" s="1"/>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457"/>
      <c r="AT639" s="457"/>
      <c r="AU639" s="457"/>
      <c r="AV639" s="457"/>
      <c r="AW639" s="457"/>
      <c r="AX639" s="457"/>
      <c r="AY639" s="457"/>
      <c r="AZ639" s="457"/>
      <c r="BA639" s="457"/>
      <c r="BB639" s="457"/>
      <c r="BC639" s="457"/>
      <c r="BD639" s="457"/>
      <c r="BE639" s="457"/>
      <c r="BF639" s="457"/>
      <c r="BG639" s="457"/>
      <c r="BH639" s="457"/>
      <c r="BI639" s="457"/>
      <c r="BJ639" s="457"/>
      <c r="BK639" s="457"/>
      <c r="BL639" s="457"/>
      <c r="BM639" s="457"/>
      <c r="BN639" s="457"/>
      <c r="BO639" s="457"/>
      <c r="BP639" s="457"/>
      <c r="BQ639" s="457"/>
      <c r="BR639" s="457"/>
      <c r="BS639" s="457"/>
      <c r="BT639" s="457"/>
      <c r="BU639" s="457"/>
      <c r="BV639" s="457"/>
      <c r="BW639" s="457"/>
    </row>
    <row r="640" spans="1:75" ht="12.75">
      <c r="A640" s="1"/>
      <c r="B640" s="1"/>
      <c r="C640" s="1"/>
      <c r="D640" s="1"/>
      <c r="E640" s="1"/>
      <c r="F640" s="1"/>
      <c r="G640" s="1"/>
      <c r="H640" s="1"/>
      <c r="I640" s="1"/>
      <c r="J640" s="1"/>
      <c r="K640" s="1"/>
      <c r="L640" s="1"/>
      <c r="T640" s="1"/>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457"/>
      <c r="AT640" s="457"/>
      <c r="AU640" s="457"/>
      <c r="AV640" s="457"/>
      <c r="AW640" s="457"/>
      <c r="AX640" s="457"/>
      <c r="AY640" s="457"/>
      <c r="AZ640" s="457"/>
      <c r="BA640" s="457"/>
      <c r="BB640" s="457"/>
      <c r="BC640" s="457"/>
      <c r="BD640" s="457"/>
      <c r="BE640" s="457"/>
      <c r="BF640" s="457"/>
      <c r="BG640" s="457"/>
      <c r="BH640" s="457"/>
      <c r="BI640" s="457"/>
      <c r="BJ640" s="457"/>
      <c r="BK640" s="457"/>
      <c r="BL640" s="457"/>
      <c r="BM640" s="457"/>
      <c r="BN640" s="457"/>
      <c r="BO640" s="457"/>
      <c r="BP640" s="457"/>
      <c r="BQ640" s="457"/>
      <c r="BR640" s="457"/>
      <c r="BS640" s="457"/>
      <c r="BT640" s="457"/>
      <c r="BU640" s="457"/>
      <c r="BV640" s="457"/>
      <c r="BW640" s="457"/>
    </row>
    <row r="641" spans="1:75" ht="12.75">
      <c r="A641" s="1"/>
      <c r="B641" s="1"/>
      <c r="C641" s="1"/>
      <c r="D641" s="1"/>
      <c r="E641" s="1"/>
      <c r="F641" s="1"/>
      <c r="G641" s="1"/>
      <c r="H641" s="1"/>
      <c r="I641" s="1"/>
      <c r="J641" s="1"/>
      <c r="K641" s="1"/>
      <c r="L641" s="1"/>
      <c r="T641" s="1"/>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457"/>
      <c r="AT641" s="457"/>
      <c r="AU641" s="457"/>
      <c r="AV641" s="457"/>
      <c r="AW641" s="457"/>
      <c r="AX641" s="457"/>
      <c r="AY641" s="457"/>
      <c r="AZ641" s="457"/>
      <c r="BA641" s="457"/>
      <c r="BB641" s="457"/>
      <c r="BC641" s="457"/>
      <c r="BD641" s="457"/>
      <c r="BE641" s="457"/>
      <c r="BF641" s="457"/>
      <c r="BG641" s="457"/>
      <c r="BH641" s="457"/>
      <c r="BI641" s="457"/>
      <c r="BJ641" s="457"/>
      <c r="BK641" s="457"/>
      <c r="BL641" s="457"/>
      <c r="BM641" s="457"/>
      <c r="BN641" s="457"/>
      <c r="BO641" s="457"/>
      <c r="BP641" s="457"/>
      <c r="BQ641" s="457"/>
      <c r="BR641" s="457"/>
      <c r="BS641" s="457"/>
      <c r="BT641" s="457"/>
      <c r="BU641" s="457"/>
      <c r="BV641" s="457"/>
      <c r="BW641" s="457"/>
    </row>
    <row r="642" spans="1:75" ht="12.75">
      <c r="A642" s="1"/>
      <c r="B642" s="1"/>
      <c r="C642" s="1"/>
      <c r="D642" s="1"/>
      <c r="E642" s="1"/>
      <c r="F642" s="1"/>
      <c r="G642" s="1"/>
      <c r="H642" s="1"/>
      <c r="I642" s="1"/>
      <c r="J642" s="1"/>
      <c r="K642" s="1"/>
      <c r="L642" s="1"/>
      <c r="T642" s="1"/>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457"/>
      <c r="AT642" s="457"/>
      <c r="AU642" s="457"/>
      <c r="AV642" s="457"/>
      <c r="AW642" s="457"/>
      <c r="AX642" s="457"/>
      <c r="AY642" s="457"/>
      <c r="AZ642" s="457"/>
      <c r="BA642" s="457"/>
      <c r="BB642" s="457"/>
      <c r="BC642" s="457"/>
      <c r="BD642" s="457"/>
      <c r="BE642" s="457"/>
      <c r="BF642" s="457"/>
      <c r="BG642" s="457"/>
      <c r="BH642" s="457"/>
      <c r="BI642" s="457"/>
      <c r="BJ642" s="457"/>
      <c r="BK642" s="457"/>
      <c r="BL642" s="457"/>
      <c r="BM642" s="457"/>
      <c r="BN642" s="457"/>
      <c r="BO642" s="457"/>
      <c r="BP642" s="457"/>
      <c r="BQ642" s="457"/>
      <c r="BR642" s="457"/>
      <c r="BS642" s="457"/>
      <c r="BT642" s="457"/>
      <c r="BU642" s="457"/>
      <c r="BV642" s="457"/>
      <c r="BW642" s="457"/>
    </row>
    <row r="643" spans="1:75" ht="12.75">
      <c r="A643" s="1"/>
      <c r="B643" s="1"/>
      <c r="C643" s="1"/>
      <c r="D643" s="1"/>
      <c r="E643" s="1"/>
      <c r="F643" s="1"/>
      <c r="G643" s="1"/>
      <c r="H643" s="1"/>
      <c r="I643" s="1"/>
      <c r="J643" s="1"/>
      <c r="K643" s="1"/>
      <c r="L643" s="1"/>
      <c r="T643" s="1"/>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457"/>
      <c r="AT643" s="457"/>
      <c r="AU643" s="457"/>
      <c r="AV643" s="457"/>
      <c r="AW643" s="457"/>
      <c r="AX643" s="457"/>
      <c r="AY643" s="457"/>
      <c r="AZ643" s="457"/>
      <c r="BA643" s="457"/>
      <c r="BB643" s="457"/>
      <c r="BC643" s="457"/>
      <c r="BD643" s="457"/>
      <c r="BE643" s="457"/>
      <c r="BF643" s="457"/>
      <c r="BG643" s="457"/>
      <c r="BH643" s="457"/>
      <c r="BI643" s="457"/>
      <c r="BJ643" s="457"/>
      <c r="BK643" s="457"/>
      <c r="BL643" s="457"/>
      <c r="BM643" s="457"/>
      <c r="BN643" s="457"/>
      <c r="BO643" s="457"/>
      <c r="BP643" s="457"/>
      <c r="BQ643" s="457"/>
      <c r="BR643" s="457"/>
      <c r="BS643" s="457"/>
      <c r="BT643" s="457"/>
      <c r="BU643" s="457"/>
      <c r="BV643" s="457"/>
      <c r="BW643" s="457"/>
    </row>
    <row r="644" spans="1:75" ht="12.75">
      <c r="A644" s="1"/>
      <c r="B644" s="1"/>
      <c r="C644" s="1"/>
      <c r="D644" s="1"/>
      <c r="E644" s="1"/>
      <c r="F644" s="1"/>
      <c r="G644" s="1"/>
      <c r="H644" s="1"/>
      <c r="I644" s="1"/>
      <c r="J644" s="1"/>
      <c r="K644" s="1"/>
      <c r="L644" s="1"/>
      <c r="T644" s="1"/>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457"/>
      <c r="AT644" s="457"/>
      <c r="AU644" s="457"/>
      <c r="AV644" s="457"/>
      <c r="AW644" s="457"/>
      <c r="AX644" s="457"/>
      <c r="AY644" s="457"/>
      <c r="AZ644" s="457"/>
      <c r="BA644" s="457"/>
      <c r="BB644" s="457"/>
      <c r="BC644" s="457"/>
      <c r="BD644" s="457"/>
      <c r="BE644" s="457"/>
      <c r="BF644" s="457"/>
      <c r="BG644" s="457"/>
      <c r="BH644" s="457"/>
      <c r="BI644" s="457"/>
      <c r="BJ644" s="457"/>
      <c r="BK644" s="457"/>
      <c r="BL644" s="457"/>
      <c r="BM644" s="457"/>
      <c r="BN644" s="457"/>
      <c r="BO644" s="457"/>
      <c r="BP644" s="457"/>
      <c r="BQ644" s="457"/>
      <c r="BR644" s="457"/>
      <c r="BS644" s="457"/>
      <c r="BT644" s="457"/>
      <c r="BU644" s="457"/>
      <c r="BV644" s="457"/>
      <c r="BW644" s="457"/>
    </row>
    <row r="645" spans="1:75" ht="12.75">
      <c r="A645" s="1"/>
      <c r="B645" s="1"/>
      <c r="C645" s="1"/>
      <c r="D645" s="1"/>
      <c r="E645" s="1"/>
      <c r="F645" s="1"/>
      <c r="G645" s="1"/>
      <c r="H645" s="1"/>
      <c r="I645" s="1"/>
      <c r="J645" s="1"/>
      <c r="K645" s="1"/>
      <c r="L645" s="1"/>
      <c r="T645" s="1"/>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457"/>
      <c r="AT645" s="457"/>
      <c r="AU645" s="457"/>
      <c r="AV645" s="457"/>
      <c r="AW645" s="457"/>
      <c r="AX645" s="457"/>
      <c r="AY645" s="457"/>
      <c r="AZ645" s="457"/>
      <c r="BA645" s="457"/>
      <c r="BB645" s="457"/>
      <c r="BC645" s="457"/>
      <c r="BD645" s="457"/>
      <c r="BE645" s="457"/>
      <c r="BF645" s="457"/>
      <c r="BG645" s="457"/>
      <c r="BH645" s="457"/>
      <c r="BI645" s="457"/>
      <c r="BJ645" s="457"/>
      <c r="BK645" s="457"/>
      <c r="BL645" s="457"/>
      <c r="BM645" s="457"/>
      <c r="BN645" s="457"/>
      <c r="BO645" s="457"/>
      <c r="BP645" s="457"/>
      <c r="BQ645" s="457"/>
      <c r="BR645" s="457"/>
      <c r="BS645" s="457"/>
      <c r="BT645" s="457"/>
      <c r="BU645" s="457"/>
      <c r="BV645" s="457"/>
      <c r="BW645" s="457"/>
    </row>
    <row r="646" spans="1:75" ht="12.75">
      <c r="A646" s="1"/>
      <c r="B646" s="1"/>
      <c r="C646" s="1"/>
      <c r="D646" s="1"/>
      <c r="E646" s="1"/>
      <c r="F646" s="1"/>
      <c r="G646" s="1"/>
      <c r="H646" s="1"/>
      <c r="I646" s="1"/>
      <c r="J646" s="1"/>
      <c r="K646" s="1"/>
      <c r="L646" s="1"/>
      <c r="T646" s="1"/>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457"/>
      <c r="AT646" s="457"/>
      <c r="AU646" s="457"/>
      <c r="AV646" s="457"/>
      <c r="AW646" s="457"/>
      <c r="AX646" s="457"/>
      <c r="AY646" s="457"/>
      <c r="AZ646" s="457"/>
      <c r="BA646" s="457"/>
      <c r="BB646" s="457"/>
      <c r="BC646" s="457"/>
      <c r="BD646" s="457"/>
      <c r="BE646" s="457"/>
      <c r="BF646" s="457"/>
      <c r="BG646" s="457"/>
      <c r="BH646" s="457"/>
      <c r="BI646" s="457"/>
      <c r="BJ646" s="457"/>
      <c r="BK646" s="457"/>
      <c r="BL646" s="457"/>
      <c r="BM646" s="457"/>
      <c r="BN646" s="457"/>
      <c r="BO646" s="457"/>
      <c r="BP646" s="457"/>
      <c r="BQ646" s="457"/>
      <c r="BR646" s="457"/>
      <c r="BS646" s="457"/>
      <c r="BT646" s="457"/>
      <c r="BU646" s="457"/>
      <c r="BV646" s="457"/>
      <c r="BW646" s="457"/>
    </row>
    <row r="647" spans="1:75" ht="12.75">
      <c r="A647" s="1"/>
      <c r="B647" s="1"/>
      <c r="C647" s="1"/>
      <c r="D647" s="1"/>
      <c r="E647" s="1"/>
      <c r="F647" s="1"/>
      <c r="G647" s="1"/>
      <c r="H647" s="1"/>
      <c r="I647" s="1"/>
      <c r="J647" s="1"/>
      <c r="K647" s="1"/>
      <c r="L647" s="1"/>
      <c r="T647" s="1"/>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457"/>
      <c r="AT647" s="457"/>
      <c r="AU647" s="457"/>
      <c r="AV647" s="457"/>
      <c r="AW647" s="457"/>
      <c r="AX647" s="457"/>
      <c r="AY647" s="457"/>
      <c r="AZ647" s="457"/>
      <c r="BA647" s="457"/>
      <c r="BB647" s="457"/>
      <c r="BC647" s="457"/>
      <c r="BD647" s="457"/>
      <c r="BE647" s="457"/>
      <c r="BF647" s="457"/>
      <c r="BG647" s="457"/>
      <c r="BH647" s="457"/>
      <c r="BI647" s="457"/>
      <c r="BJ647" s="457"/>
      <c r="BK647" s="457"/>
      <c r="BL647" s="457"/>
      <c r="BM647" s="457"/>
      <c r="BN647" s="457"/>
      <c r="BO647" s="457"/>
      <c r="BP647" s="457"/>
      <c r="BQ647" s="457"/>
      <c r="BR647" s="457"/>
      <c r="BS647" s="457"/>
      <c r="BT647" s="457"/>
      <c r="BU647" s="457"/>
      <c r="BV647" s="457"/>
      <c r="BW647" s="457"/>
    </row>
    <row r="648" spans="1:75" ht="12.75">
      <c r="A648" s="1"/>
      <c r="B648" s="1"/>
      <c r="C648" s="1"/>
      <c r="D648" s="1"/>
      <c r="E648" s="1"/>
      <c r="F648" s="1"/>
      <c r="G648" s="1"/>
      <c r="H648" s="1"/>
      <c r="I648" s="1"/>
      <c r="J648" s="1"/>
      <c r="K648" s="1"/>
      <c r="L648" s="1"/>
      <c r="T648" s="1"/>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457"/>
      <c r="AT648" s="457"/>
      <c r="AU648" s="457"/>
      <c r="AV648" s="457"/>
      <c r="AW648" s="457"/>
      <c r="AX648" s="457"/>
      <c r="AY648" s="457"/>
      <c r="AZ648" s="457"/>
      <c r="BA648" s="457"/>
      <c r="BB648" s="457"/>
      <c r="BC648" s="457"/>
      <c r="BD648" s="457"/>
      <c r="BE648" s="457"/>
      <c r="BF648" s="457"/>
      <c r="BG648" s="457"/>
      <c r="BH648" s="457"/>
      <c r="BI648" s="457"/>
      <c r="BJ648" s="457"/>
      <c r="BK648" s="457"/>
      <c r="BL648" s="457"/>
      <c r="BM648" s="457"/>
      <c r="BN648" s="457"/>
      <c r="BO648" s="457"/>
      <c r="BP648" s="457"/>
      <c r="BQ648" s="457"/>
      <c r="BR648" s="457"/>
      <c r="BS648" s="457"/>
      <c r="BT648" s="457"/>
      <c r="BU648" s="457"/>
      <c r="BV648" s="457"/>
      <c r="BW648" s="457"/>
    </row>
    <row r="649" spans="1:75" ht="12.75">
      <c r="A649" s="1"/>
      <c r="B649" s="1"/>
      <c r="C649" s="1"/>
      <c r="D649" s="1"/>
      <c r="E649" s="1"/>
      <c r="F649" s="1"/>
      <c r="G649" s="1"/>
      <c r="H649" s="1"/>
      <c r="I649" s="1"/>
      <c r="J649" s="1"/>
      <c r="K649" s="1"/>
      <c r="L649" s="1"/>
      <c r="T649" s="1"/>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457"/>
      <c r="AT649" s="457"/>
      <c r="AU649" s="457"/>
      <c r="AV649" s="457"/>
      <c r="AW649" s="457"/>
      <c r="AX649" s="457"/>
      <c r="AY649" s="457"/>
      <c r="AZ649" s="457"/>
      <c r="BA649" s="457"/>
      <c r="BB649" s="457"/>
      <c r="BC649" s="457"/>
      <c r="BD649" s="457"/>
      <c r="BE649" s="457"/>
      <c r="BF649" s="457"/>
      <c r="BG649" s="457"/>
      <c r="BH649" s="457"/>
      <c r="BI649" s="457"/>
      <c r="BJ649" s="457"/>
      <c r="BK649" s="457"/>
      <c r="BL649" s="457"/>
      <c r="BM649" s="457"/>
      <c r="BN649" s="457"/>
      <c r="BO649" s="457"/>
      <c r="BP649" s="457"/>
      <c r="BQ649" s="457"/>
      <c r="BR649" s="457"/>
      <c r="BS649" s="457"/>
      <c r="BT649" s="457"/>
      <c r="BU649" s="457"/>
      <c r="BV649" s="457"/>
      <c r="BW649" s="457"/>
    </row>
    <row r="650" spans="1:75" ht="12.75">
      <c r="A650" s="1"/>
      <c r="B650" s="1"/>
      <c r="C650" s="1"/>
      <c r="D650" s="1"/>
      <c r="E650" s="1"/>
      <c r="F650" s="1"/>
      <c r="G650" s="1"/>
      <c r="H650" s="1"/>
      <c r="I650" s="1"/>
      <c r="J650" s="1"/>
      <c r="K650" s="1"/>
      <c r="L650" s="1"/>
      <c r="T650" s="1"/>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457"/>
      <c r="AT650" s="457"/>
      <c r="AU650" s="457"/>
      <c r="AV650" s="457"/>
      <c r="AW650" s="457"/>
      <c r="AX650" s="457"/>
      <c r="AY650" s="457"/>
      <c r="AZ650" s="457"/>
      <c r="BA650" s="457"/>
      <c r="BB650" s="457"/>
      <c r="BC650" s="457"/>
      <c r="BD650" s="457"/>
      <c r="BE650" s="457"/>
      <c r="BF650" s="457"/>
      <c r="BG650" s="457"/>
      <c r="BH650" s="457"/>
      <c r="BI650" s="457"/>
      <c r="BJ650" s="457"/>
      <c r="BK650" s="457"/>
      <c r="BL650" s="457"/>
      <c r="BM650" s="457"/>
      <c r="BN650" s="457"/>
      <c r="BO650" s="457"/>
      <c r="BP650" s="457"/>
      <c r="BQ650" s="457"/>
      <c r="BR650" s="457"/>
      <c r="BS650" s="457"/>
      <c r="BT650" s="457"/>
      <c r="BU650" s="457"/>
      <c r="BV650" s="457"/>
      <c r="BW650" s="457"/>
    </row>
    <row r="651" spans="1:75" ht="12.75">
      <c r="A651" s="1"/>
      <c r="B651" s="1"/>
      <c r="C651" s="1"/>
      <c r="D651" s="1"/>
      <c r="E651" s="1"/>
      <c r="F651" s="1"/>
      <c r="G651" s="1"/>
      <c r="H651" s="1"/>
      <c r="I651" s="1"/>
      <c r="J651" s="1"/>
      <c r="K651" s="1"/>
      <c r="L651" s="1"/>
      <c r="T651" s="1"/>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457"/>
      <c r="AT651" s="457"/>
      <c r="AU651" s="457"/>
      <c r="AV651" s="457"/>
      <c r="AW651" s="457"/>
      <c r="AX651" s="457"/>
      <c r="AY651" s="457"/>
      <c r="AZ651" s="457"/>
      <c r="BA651" s="457"/>
      <c r="BB651" s="457"/>
      <c r="BC651" s="457"/>
      <c r="BD651" s="457"/>
      <c r="BE651" s="457"/>
      <c r="BF651" s="457"/>
      <c r="BG651" s="457"/>
      <c r="BH651" s="457"/>
      <c r="BI651" s="457"/>
      <c r="BJ651" s="457"/>
      <c r="BK651" s="457"/>
      <c r="BL651" s="457"/>
      <c r="BM651" s="457"/>
      <c r="BN651" s="457"/>
      <c r="BO651" s="457"/>
      <c r="BP651" s="457"/>
      <c r="BQ651" s="457"/>
      <c r="BR651" s="457"/>
      <c r="BS651" s="457"/>
      <c r="BT651" s="457"/>
      <c r="BU651" s="457"/>
      <c r="BV651" s="457"/>
      <c r="BW651" s="457"/>
    </row>
    <row r="652" spans="1:75" ht="12.75">
      <c r="A652" s="1"/>
      <c r="B652" s="1"/>
      <c r="C652" s="1"/>
      <c r="D652" s="1"/>
      <c r="E652" s="1"/>
      <c r="F652" s="1"/>
      <c r="G652" s="1"/>
      <c r="H652" s="1"/>
      <c r="I652" s="1"/>
      <c r="J652" s="1"/>
      <c r="K652" s="1"/>
      <c r="L652" s="1"/>
      <c r="T652" s="1"/>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457"/>
      <c r="AT652" s="457"/>
      <c r="AU652" s="457"/>
      <c r="AV652" s="457"/>
      <c r="AW652" s="457"/>
      <c r="AX652" s="457"/>
      <c r="AY652" s="457"/>
      <c r="AZ652" s="457"/>
      <c r="BA652" s="457"/>
      <c r="BB652" s="457"/>
      <c r="BC652" s="457"/>
      <c r="BD652" s="457"/>
      <c r="BE652" s="457"/>
      <c r="BF652" s="457"/>
      <c r="BG652" s="457"/>
      <c r="BH652" s="457"/>
      <c r="BI652" s="457"/>
      <c r="BJ652" s="457"/>
      <c r="BK652" s="457"/>
      <c r="BL652" s="457"/>
      <c r="BM652" s="457"/>
      <c r="BN652" s="457"/>
      <c r="BO652" s="457"/>
      <c r="BP652" s="457"/>
      <c r="BQ652" s="457"/>
      <c r="BR652" s="457"/>
      <c r="BS652" s="457"/>
      <c r="BT652" s="457"/>
      <c r="BU652" s="457"/>
      <c r="BV652" s="457"/>
      <c r="BW652" s="457"/>
    </row>
    <row r="653" spans="1:75" ht="12.75">
      <c r="A653" s="1"/>
      <c r="B653" s="1"/>
      <c r="C653" s="1"/>
      <c r="D653" s="1"/>
      <c r="E653" s="1"/>
      <c r="F653" s="1"/>
      <c r="G653" s="1"/>
      <c r="H653" s="1"/>
      <c r="I653" s="1"/>
      <c r="J653" s="1"/>
      <c r="K653" s="1"/>
      <c r="L653" s="1"/>
      <c r="T653" s="1"/>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457"/>
      <c r="AT653" s="457"/>
      <c r="AU653" s="457"/>
      <c r="AV653" s="457"/>
      <c r="AW653" s="457"/>
      <c r="AX653" s="457"/>
      <c r="AY653" s="457"/>
      <c r="AZ653" s="457"/>
      <c r="BA653" s="457"/>
      <c r="BB653" s="457"/>
      <c r="BC653" s="457"/>
      <c r="BD653" s="457"/>
      <c r="BE653" s="457"/>
      <c r="BF653" s="457"/>
      <c r="BG653" s="457"/>
      <c r="BH653" s="457"/>
      <c r="BI653" s="457"/>
      <c r="BJ653" s="457"/>
      <c r="BK653" s="457"/>
      <c r="BL653" s="457"/>
      <c r="BM653" s="457"/>
      <c r="BN653" s="457"/>
      <c r="BO653" s="457"/>
      <c r="BP653" s="457"/>
      <c r="BQ653" s="457"/>
      <c r="BR653" s="457"/>
      <c r="BS653" s="457"/>
      <c r="BT653" s="457"/>
      <c r="BU653" s="457"/>
      <c r="BV653" s="457"/>
      <c r="BW653" s="457"/>
    </row>
    <row r="654" spans="1:75" ht="12.75">
      <c r="A654" s="1"/>
      <c r="B654" s="1"/>
      <c r="C654" s="1"/>
      <c r="D654" s="1"/>
      <c r="E654" s="1"/>
      <c r="F654" s="1"/>
      <c r="G654" s="1"/>
      <c r="H654" s="1"/>
      <c r="I654" s="1"/>
      <c r="J654" s="1"/>
      <c r="K654" s="1"/>
      <c r="L654" s="1"/>
      <c r="T654" s="1"/>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457"/>
      <c r="AT654" s="457"/>
      <c r="AU654" s="457"/>
      <c r="AV654" s="457"/>
      <c r="AW654" s="457"/>
      <c r="AX654" s="457"/>
      <c r="AY654" s="457"/>
      <c r="AZ654" s="457"/>
      <c r="BA654" s="457"/>
      <c r="BB654" s="457"/>
      <c r="BC654" s="457"/>
      <c r="BD654" s="457"/>
      <c r="BE654" s="457"/>
      <c r="BF654" s="457"/>
      <c r="BG654" s="457"/>
      <c r="BH654" s="457"/>
      <c r="BI654" s="457"/>
      <c r="BJ654" s="457"/>
      <c r="BK654" s="457"/>
      <c r="BL654" s="457"/>
      <c r="BM654" s="457"/>
      <c r="BN654" s="457"/>
      <c r="BO654" s="457"/>
      <c r="BP654" s="457"/>
      <c r="BQ654" s="457"/>
      <c r="BR654" s="457"/>
      <c r="BS654" s="457"/>
      <c r="BT654" s="457"/>
      <c r="BU654" s="457"/>
      <c r="BV654" s="457"/>
      <c r="BW654" s="457"/>
    </row>
    <row r="655" spans="1:75" ht="12.75">
      <c r="A655" s="1"/>
      <c r="B655" s="1"/>
      <c r="C655" s="1"/>
      <c r="D655" s="1"/>
      <c r="E655" s="1"/>
      <c r="F655" s="1"/>
      <c r="G655" s="1"/>
      <c r="H655" s="1"/>
      <c r="I655" s="1"/>
      <c r="J655" s="1"/>
      <c r="K655" s="1"/>
      <c r="L655" s="1"/>
      <c r="T655" s="1"/>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457"/>
      <c r="AT655" s="457"/>
      <c r="AU655" s="457"/>
      <c r="AV655" s="457"/>
      <c r="AW655" s="457"/>
      <c r="AX655" s="457"/>
      <c r="AY655" s="457"/>
      <c r="AZ655" s="457"/>
      <c r="BA655" s="457"/>
      <c r="BB655" s="457"/>
      <c r="BC655" s="457"/>
      <c r="BD655" s="457"/>
      <c r="BE655" s="457"/>
      <c r="BF655" s="457"/>
      <c r="BG655" s="457"/>
      <c r="BH655" s="457"/>
      <c r="BI655" s="457"/>
      <c r="BJ655" s="457"/>
      <c r="BK655" s="457"/>
      <c r="BL655" s="457"/>
      <c r="BM655" s="457"/>
      <c r="BN655" s="457"/>
      <c r="BO655" s="457"/>
      <c r="BP655" s="457"/>
      <c r="BQ655" s="457"/>
      <c r="BR655" s="457"/>
      <c r="BS655" s="457"/>
      <c r="BT655" s="457"/>
      <c r="BU655" s="457"/>
      <c r="BV655" s="457"/>
      <c r="BW655" s="457"/>
    </row>
    <row r="656" spans="1:75" ht="12.75">
      <c r="A656" s="1"/>
      <c r="B656" s="1"/>
      <c r="C656" s="1"/>
      <c r="D656" s="1"/>
      <c r="E656" s="1"/>
      <c r="F656" s="1"/>
      <c r="G656" s="1"/>
      <c r="H656" s="1"/>
      <c r="I656" s="1"/>
      <c r="J656" s="1"/>
      <c r="K656" s="1"/>
      <c r="L656" s="1"/>
      <c r="T656" s="1"/>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457"/>
      <c r="AT656" s="457"/>
      <c r="AU656" s="457"/>
      <c r="AV656" s="457"/>
      <c r="AW656" s="457"/>
      <c r="AX656" s="457"/>
      <c r="AY656" s="457"/>
      <c r="AZ656" s="457"/>
      <c r="BA656" s="457"/>
      <c r="BB656" s="457"/>
      <c r="BC656" s="457"/>
      <c r="BD656" s="457"/>
      <c r="BE656" s="457"/>
      <c r="BF656" s="457"/>
      <c r="BG656" s="457"/>
      <c r="BH656" s="457"/>
      <c r="BI656" s="457"/>
      <c r="BJ656" s="457"/>
      <c r="BK656" s="457"/>
      <c r="BL656" s="457"/>
      <c r="BM656" s="457"/>
      <c r="BN656" s="457"/>
      <c r="BO656" s="457"/>
      <c r="BP656" s="457"/>
      <c r="BQ656" s="457"/>
      <c r="BR656" s="457"/>
      <c r="BS656" s="457"/>
      <c r="BT656" s="457"/>
      <c r="BU656" s="457"/>
      <c r="BV656" s="457"/>
      <c r="BW656" s="457"/>
    </row>
    <row r="657" spans="1:75" ht="12.75">
      <c r="A657" s="1"/>
      <c r="B657" s="1"/>
      <c r="C657" s="1"/>
      <c r="D657" s="1"/>
      <c r="E657" s="1"/>
      <c r="F657" s="1"/>
      <c r="G657" s="1"/>
      <c r="H657" s="1"/>
      <c r="I657" s="1"/>
      <c r="J657" s="1"/>
      <c r="K657" s="1"/>
      <c r="L657" s="1"/>
      <c r="T657" s="1"/>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457"/>
      <c r="AT657" s="457"/>
      <c r="AU657" s="457"/>
      <c r="AV657" s="457"/>
      <c r="AW657" s="457"/>
      <c r="AX657" s="457"/>
      <c r="AY657" s="457"/>
      <c r="AZ657" s="457"/>
      <c r="BA657" s="457"/>
      <c r="BB657" s="457"/>
      <c r="BC657" s="457"/>
      <c r="BD657" s="457"/>
      <c r="BE657" s="457"/>
      <c r="BF657" s="457"/>
      <c r="BG657" s="457"/>
      <c r="BH657" s="457"/>
      <c r="BI657" s="457"/>
      <c r="BJ657" s="457"/>
      <c r="BK657" s="457"/>
      <c r="BL657" s="457"/>
      <c r="BM657" s="457"/>
      <c r="BN657" s="457"/>
      <c r="BO657" s="457"/>
      <c r="BP657" s="457"/>
      <c r="BQ657" s="457"/>
      <c r="BR657" s="457"/>
      <c r="BS657" s="457"/>
      <c r="BT657" s="457"/>
      <c r="BU657" s="457"/>
      <c r="BV657" s="457"/>
      <c r="BW657" s="457"/>
    </row>
    <row r="658" spans="1:75" ht="12.75">
      <c r="A658" s="1"/>
      <c r="B658" s="1"/>
      <c r="C658" s="1"/>
      <c r="D658" s="1"/>
      <c r="E658" s="1"/>
      <c r="F658" s="1"/>
      <c r="G658" s="1"/>
      <c r="H658" s="1"/>
      <c r="I658" s="1"/>
      <c r="J658" s="1"/>
      <c r="K658" s="1"/>
      <c r="L658" s="1"/>
      <c r="T658" s="1"/>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457"/>
      <c r="AT658" s="457"/>
      <c r="AU658" s="457"/>
      <c r="AV658" s="457"/>
      <c r="AW658" s="457"/>
      <c r="AX658" s="457"/>
      <c r="AY658" s="457"/>
      <c r="AZ658" s="457"/>
      <c r="BA658" s="457"/>
      <c r="BB658" s="457"/>
      <c r="BC658" s="457"/>
      <c r="BD658" s="457"/>
      <c r="BE658" s="457"/>
      <c r="BF658" s="457"/>
      <c r="BG658" s="457"/>
      <c r="BH658" s="457"/>
      <c r="BI658" s="457"/>
      <c r="BJ658" s="457"/>
      <c r="BK658" s="457"/>
      <c r="BL658" s="457"/>
      <c r="BM658" s="457"/>
      <c r="BN658" s="457"/>
      <c r="BO658" s="457"/>
      <c r="BP658" s="457"/>
      <c r="BQ658" s="457"/>
      <c r="BR658" s="457"/>
      <c r="BS658" s="457"/>
      <c r="BT658" s="457"/>
      <c r="BU658" s="457"/>
      <c r="BV658" s="457"/>
      <c r="BW658" s="457"/>
    </row>
    <row r="659" spans="1:75" ht="12.75">
      <c r="A659" s="1"/>
      <c r="B659" s="1"/>
      <c r="C659" s="1"/>
      <c r="D659" s="1"/>
      <c r="E659" s="1"/>
      <c r="F659" s="1"/>
      <c r="G659" s="1"/>
      <c r="H659" s="1"/>
      <c r="I659" s="1"/>
      <c r="J659" s="1"/>
      <c r="K659" s="1"/>
      <c r="L659" s="1"/>
      <c r="T659" s="1"/>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457"/>
      <c r="AT659" s="457"/>
      <c r="AU659" s="457"/>
      <c r="AV659" s="457"/>
      <c r="AW659" s="457"/>
      <c r="AX659" s="457"/>
      <c r="AY659" s="457"/>
      <c r="AZ659" s="457"/>
      <c r="BA659" s="457"/>
      <c r="BB659" s="457"/>
      <c r="BC659" s="457"/>
      <c r="BD659" s="457"/>
      <c r="BE659" s="457"/>
      <c r="BF659" s="457"/>
      <c r="BG659" s="457"/>
      <c r="BH659" s="457"/>
      <c r="BI659" s="457"/>
      <c r="BJ659" s="457"/>
      <c r="BK659" s="457"/>
      <c r="BL659" s="457"/>
      <c r="BM659" s="457"/>
      <c r="BN659" s="457"/>
      <c r="BO659" s="457"/>
      <c r="BP659" s="457"/>
      <c r="BQ659" s="457"/>
      <c r="BR659" s="457"/>
      <c r="BS659" s="457"/>
      <c r="BT659" s="457"/>
      <c r="BU659" s="457"/>
      <c r="BV659" s="457"/>
      <c r="BW659" s="457"/>
    </row>
    <row r="660" spans="1:75" ht="12.75">
      <c r="A660" s="1"/>
      <c r="B660" s="1"/>
      <c r="C660" s="1"/>
      <c r="D660" s="1"/>
      <c r="E660" s="1"/>
      <c r="F660" s="1"/>
      <c r="G660" s="1"/>
      <c r="H660" s="1"/>
      <c r="I660" s="1"/>
      <c r="J660" s="1"/>
      <c r="K660" s="1"/>
      <c r="L660" s="1"/>
      <c r="T660" s="1"/>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457"/>
      <c r="AT660" s="457"/>
      <c r="AU660" s="457"/>
      <c r="AV660" s="457"/>
      <c r="AW660" s="457"/>
      <c r="AX660" s="457"/>
      <c r="AY660" s="457"/>
      <c r="AZ660" s="457"/>
      <c r="BA660" s="457"/>
      <c r="BB660" s="457"/>
      <c r="BC660" s="457"/>
      <c r="BD660" s="457"/>
      <c r="BE660" s="457"/>
      <c r="BF660" s="457"/>
      <c r="BG660" s="457"/>
      <c r="BH660" s="457"/>
      <c r="BI660" s="457"/>
      <c r="BJ660" s="457"/>
      <c r="BK660" s="457"/>
      <c r="BL660" s="457"/>
      <c r="BM660" s="457"/>
      <c r="BN660" s="457"/>
      <c r="BO660" s="457"/>
      <c r="BP660" s="457"/>
      <c r="BQ660" s="457"/>
      <c r="BR660" s="457"/>
      <c r="BS660" s="457"/>
      <c r="BT660" s="457"/>
      <c r="BU660" s="457"/>
      <c r="BV660" s="457"/>
      <c r="BW660" s="457"/>
    </row>
    <row r="661" spans="1:75" ht="12.75">
      <c r="A661" s="1"/>
      <c r="B661" s="1"/>
      <c r="C661" s="1"/>
      <c r="D661" s="1"/>
      <c r="E661" s="1"/>
      <c r="F661" s="1"/>
      <c r="G661" s="1"/>
      <c r="H661" s="1"/>
      <c r="I661" s="1"/>
      <c r="J661" s="1"/>
      <c r="K661" s="1"/>
      <c r="L661" s="1"/>
      <c r="T661" s="1"/>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457"/>
      <c r="AT661" s="457"/>
      <c r="AU661" s="457"/>
      <c r="AV661" s="457"/>
      <c r="AW661" s="457"/>
      <c r="AX661" s="457"/>
      <c r="AY661" s="457"/>
      <c r="AZ661" s="457"/>
      <c r="BA661" s="457"/>
      <c r="BB661" s="457"/>
      <c r="BC661" s="457"/>
      <c r="BD661" s="457"/>
      <c r="BE661" s="457"/>
      <c r="BF661" s="457"/>
      <c r="BG661" s="457"/>
      <c r="BH661" s="457"/>
      <c r="BI661" s="457"/>
      <c r="BJ661" s="457"/>
      <c r="BK661" s="457"/>
      <c r="BL661" s="457"/>
      <c r="BM661" s="457"/>
      <c r="BN661" s="457"/>
      <c r="BO661" s="457"/>
      <c r="BP661" s="457"/>
      <c r="BQ661" s="457"/>
      <c r="BR661" s="457"/>
      <c r="BS661" s="457"/>
      <c r="BT661" s="457"/>
      <c r="BU661" s="457"/>
      <c r="BV661" s="457"/>
      <c r="BW661" s="457"/>
    </row>
    <row r="662" spans="1:75" ht="12.75">
      <c r="A662" s="1"/>
      <c r="B662" s="1"/>
      <c r="C662" s="1"/>
      <c r="D662" s="1"/>
      <c r="E662" s="1"/>
      <c r="F662" s="1"/>
      <c r="G662" s="1"/>
      <c r="H662" s="1"/>
      <c r="I662" s="1"/>
      <c r="J662" s="1"/>
      <c r="K662" s="1"/>
      <c r="L662" s="1"/>
      <c r="T662" s="1"/>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457"/>
      <c r="AT662" s="457"/>
      <c r="AU662" s="457"/>
      <c r="AV662" s="457"/>
      <c r="AW662" s="457"/>
      <c r="AX662" s="457"/>
      <c r="AY662" s="457"/>
      <c r="AZ662" s="457"/>
      <c r="BA662" s="457"/>
      <c r="BB662" s="457"/>
      <c r="BC662" s="457"/>
      <c r="BD662" s="457"/>
      <c r="BE662" s="457"/>
      <c r="BF662" s="457"/>
      <c r="BG662" s="457"/>
      <c r="BH662" s="457"/>
      <c r="BI662" s="457"/>
      <c r="BJ662" s="457"/>
      <c r="BK662" s="457"/>
      <c r="BL662" s="457"/>
      <c r="BM662" s="457"/>
      <c r="BN662" s="457"/>
      <c r="BO662" s="457"/>
      <c r="BP662" s="457"/>
      <c r="BQ662" s="457"/>
      <c r="BR662" s="457"/>
      <c r="BS662" s="457"/>
      <c r="BT662" s="457"/>
      <c r="BU662" s="457"/>
      <c r="BV662" s="457"/>
      <c r="BW662" s="457"/>
    </row>
    <row r="663" spans="1:75" ht="12.75">
      <c r="A663" s="1"/>
      <c r="B663" s="1"/>
      <c r="C663" s="1"/>
      <c r="D663" s="1"/>
      <c r="E663" s="1"/>
      <c r="F663" s="1"/>
      <c r="G663" s="1"/>
      <c r="H663" s="1"/>
      <c r="I663" s="1"/>
      <c r="J663" s="1"/>
      <c r="K663" s="1"/>
      <c r="L663" s="1"/>
      <c r="T663" s="1"/>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457"/>
      <c r="AT663" s="457"/>
      <c r="AU663" s="457"/>
      <c r="AV663" s="457"/>
      <c r="AW663" s="457"/>
      <c r="AX663" s="457"/>
      <c r="AY663" s="457"/>
      <c r="AZ663" s="457"/>
      <c r="BA663" s="457"/>
      <c r="BB663" s="457"/>
      <c r="BC663" s="457"/>
      <c r="BD663" s="457"/>
      <c r="BE663" s="457"/>
      <c r="BF663" s="457"/>
      <c r="BG663" s="457"/>
      <c r="BH663" s="457"/>
      <c r="BI663" s="457"/>
      <c r="BJ663" s="457"/>
      <c r="BK663" s="457"/>
      <c r="BL663" s="457"/>
      <c r="BM663" s="457"/>
      <c r="BN663" s="457"/>
      <c r="BO663" s="457"/>
      <c r="BP663" s="457"/>
      <c r="BQ663" s="457"/>
      <c r="BR663" s="457"/>
      <c r="BS663" s="457"/>
      <c r="BT663" s="457"/>
      <c r="BU663" s="457"/>
      <c r="BV663" s="457"/>
      <c r="BW663" s="457"/>
    </row>
    <row r="664" spans="1:75" ht="12.75">
      <c r="A664" s="1"/>
      <c r="B664" s="1"/>
      <c r="C664" s="1"/>
      <c r="D664" s="1"/>
      <c r="E664" s="1"/>
      <c r="F664" s="1"/>
      <c r="G664" s="1"/>
      <c r="H664" s="1"/>
      <c r="I664" s="1"/>
      <c r="J664" s="1"/>
      <c r="K664" s="1"/>
      <c r="L664" s="1"/>
      <c r="T664" s="1"/>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457"/>
      <c r="AT664" s="457"/>
      <c r="AU664" s="457"/>
      <c r="AV664" s="457"/>
      <c r="AW664" s="457"/>
      <c r="AX664" s="457"/>
      <c r="AY664" s="457"/>
      <c r="AZ664" s="457"/>
      <c r="BA664" s="457"/>
      <c r="BB664" s="457"/>
      <c r="BC664" s="457"/>
      <c r="BD664" s="457"/>
      <c r="BE664" s="457"/>
      <c r="BF664" s="457"/>
      <c r="BG664" s="457"/>
      <c r="BH664" s="457"/>
      <c r="BI664" s="457"/>
      <c r="BJ664" s="457"/>
      <c r="BK664" s="457"/>
      <c r="BL664" s="457"/>
      <c r="BM664" s="457"/>
      <c r="BN664" s="457"/>
      <c r="BO664" s="457"/>
      <c r="BP664" s="457"/>
      <c r="BQ664" s="457"/>
      <c r="BR664" s="457"/>
      <c r="BS664" s="457"/>
      <c r="BT664" s="457"/>
      <c r="BU664" s="457"/>
      <c r="BV664" s="457"/>
      <c r="BW664" s="457"/>
    </row>
    <row r="665" spans="1:75" ht="12.75">
      <c r="A665" s="1"/>
      <c r="B665" s="1"/>
      <c r="C665" s="1"/>
      <c r="D665" s="1"/>
      <c r="E665" s="1"/>
      <c r="F665" s="1"/>
      <c r="G665" s="1"/>
      <c r="H665" s="1"/>
      <c r="I665" s="1"/>
      <c r="J665" s="1"/>
      <c r="K665" s="1"/>
      <c r="L665" s="1"/>
      <c r="T665" s="1"/>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457"/>
      <c r="AT665" s="457"/>
      <c r="AU665" s="457"/>
      <c r="AV665" s="457"/>
      <c r="AW665" s="457"/>
      <c r="AX665" s="457"/>
      <c r="AY665" s="457"/>
      <c r="AZ665" s="457"/>
      <c r="BA665" s="457"/>
      <c r="BB665" s="457"/>
      <c r="BC665" s="457"/>
      <c r="BD665" s="457"/>
      <c r="BE665" s="457"/>
      <c r="BF665" s="457"/>
      <c r="BG665" s="457"/>
      <c r="BH665" s="457"/>
      <c r="BI665" s="457"/>
      <c r="BJ665" s="457"/>
      <c r="BK665" s="457"/>
      <c r="BL665" s="457"/>
      <c r="BM665" s="457"/>
      <c r="BN665" s="457"/>
      <c r="BO665" s="457"/>
      <c r="BP665" s="457"/>
      <c r="BQ665" s="457"/>
      <c r="BR665" s="457"/>
      <c r="BS665" s="457"/>
      <c r="BT665" s="457"/>
      <c r="BU665" s="457"/>
      <c r="BV665" s="457"/>
      <c r="BW665" s="457"/>
    </row>
    <row r="666" spans="1:75" ht="12.75">
      <c r="A666" s="1"/>
      <c r="B666" s="1"/>
      <c r="C666" s="1"/>
      <c r="D666" s="1"/>
      <c r="E666" s="1"/>
      <c r="F666" s="1"/>
      <c r="G666" s="1"/>
      <c r="H666" s="1"/>
      <c r="I666" s="1"/>
      <c r="J666" s="1"/>
      <c r="K666" s="1"/>
      <c r="L666" s="1"/>
      <c r="T666" s="1"/>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457"/>
      <c r="AT666" s="457"/>
      <c r="AU666" s="457"/>
      <c r="AV666" s="457"/>
      <c r="AW666" s="457"/>
      <c r="AX666" s="457"/>
      <c r="AY666" s="457"/>
      <c r="AZ666" s="457"/>
      <c r="BA666" s="457"/>
      <c r="BB666" s="457"/>
      <c r="BC666" s="457"/>
      <c r="BD666" s="457"/>
      <c r="BE666" s="457"/>
      <c r="BF666" s="457"/>
      <c r="BG666" s="457"/>
      <c r="BH666" s="457"/>
      <c r="BI666" s="457"/>
      <c r="BJ666" s="457"/>
      <c r="BK666" s="457"/>
      <c r="BL666" s="457"/>
      <c r="BM666" s="457"/>
      <c r="BN666" s="457"/>
      <c r="BO666" s="457"/>
      <c r="BP666" s="457"/>
      <c r="BQ666" s="457"/>
      <c r="BR666" s="457"/>
      <c r="BS666" s="457"/>
      <c r="BT666" s="457"/>
      <c r="BU666" s="457"/>
      <c r="BV666" s="457"/>
      <c r="BW666" s="457"/>
    </row>
    <row r="667" spans="1:75" ht="12.75">
      <c r="A667" s="1"/>
      <c r="B667" s="1"/>
      <c r="C667" s="1"/>
      <c r="D667" s="1"/>
      <c r="E667" s="1"/>
      <c r="F667" s="1"/>
      <c r="G667" s="1"/>
      <c r="H667" s="1"/>
      <c r="I667" s="1"/>
      <c r="J667" s="1"/>
      <c r="K667" s="1"/>
      <c r="L667" s="1"/>
      <c r="T667" s="1"/>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457"/>
      <c r="AT667" s="457"/>
      <c r="AU667" s="457"/>
      <c r="AV667" s="457"/>
      <c r="AW667" s="457"/>
      <c r="AX667" s="457"/>
      <c r="AY667" s="457"/>
      <c r="AZ667" s="457"/>
      <c r="BA667" s="457"/>
      <c r="BB667" s="457"/>
      <c r="BC667" s="457"/>
      <c r="BD667" s="457"/>
      <c r="BE667" s="457"/>
      <c r="BF667" s="457"/>
      <c r="BG667" s="457"/>
      <c r="BH667" s="457"/>
      <c r="BI667" s="457"/>
      <c r="BJ667" s="457"/>
      <c r="BK667" s="457"/>
      <c r="BL667" s="457"/>
      <c r="BM667" s="457"/>
      <c r="BN667" s="457"/>
      <c r="BO667" s="457"/>
      <c r="BP667" s="457"/>
      <c r="BQ667" s="457"/>
      <c r="BR667" s="457"/>
      <c r="BS667" s="457"/>
      <c r="BT667" s="457"/>
      <c r="BU667" s="457"/>
      <c r="BV667" s="457"/>
      <c r="BW667" s="457"/>
    </row>
    <row r="668" spans="1:75" ht="12.75">
      <c r="A668" s="1"/>
      <c r="B668" s="1"/>
      <c r="C668" s="1"/>
      <c r="D668" s="1"/>
      <c r="E668" s="1"/>
      <c r="F668" s="1"/>
      <c r="G668" s="1"/>
      <c r="H668" s="1"/>
      <c r="I668" s="1"/>
      <c r="J668" s="1"/>
      <c r="K668" s="1"/>
      <c r="L668" s="1"/>
      <c r="T668" s="1"/>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457"/>
      <c r="AT668" s="457"/>
      <c r="AU668" s="457"/>
      <c r="AV668" s="457"/>
      <c r="AW668" s="457"/>
      <c r="AX668" s="457"/>
      <c r="AY668" s="457"/>
      <c r="AZ668" s="457"/>
      <c r="BA668" s="457"/>
      <c r="BB668" s="457"/>
      <c r="BC668" s="457"/>
      <c r="BD668" s="457"/>
      <c r="BE668" s="457"/>
      <c r="BF668" s="457"/>
      <c r="BG668" s="457"/>
      <c r="BH668" s="457"/>
      <c r="BI668" s="457"/>
      <c r="BJ668" s="457"/>
      <c r="BK668" s="457"/>
      <c r="BL668" s="457"/>
      <c r="BM668" s="457"/>
      <c r="BN668" s="457"/>
      <c r="BO668" s="457"/>
      <c r="BP668" s="457"/>
      <c r="BQ668" s="457"/>
      <c r="BR668" s="457"/>
      <c r="BS668" s="457"/>
      <c r="BT668" s="457"/>
      <c r="BU668" s="457"/>
      <c r="BV668" s="457"/>
      <c r="BW668" s="457"/>
    </row>
    <row r="669" spans="1:75" ht="12.75">
      <c r="A669" s="1"/>
      <c r="B669" s="1"/>
      <c r="C669" s="1"/>
      <c r="D669" s="1"/>
      <c r="E669" s="1"/>
      <c r="F669" s="1"/>
      <c r="G669" s="1"/>
      <c r="H669" s="1"/>
      <c r="I669" s="1"/>
      <c r="J669" s="1"/>
      <c r="K669" s="1"/>
      <c r="L669" s="1"/>
      <c r="T669" s="1"/>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457"/>
      <c r="AT669" s="457"/>
      <c r="AU669" s="457"/>
      <c r="AV669" s="457"/>
      <c r="AW669" s="457"/>
      <c r="AX669" s="457"/>
      <c r="AY669" s="457"/>
      <c r="AZ669" s="457"/>
      <c r="BA669" s="457"/>
      <c r="BB669" s="457"/>
      <c r="BC669" s="457"/>
      <c r="BD669" s="457"/>
      <c r="BE669" s="457"/>
      <c r="BF669" s="457"/>
      <c r="BG669" s="457"/>
      <c r="BH669" s="457"/>
      <c r="BI669" s="457"/>
      <c r="BJ669" s="457"/>
      <c r="BK669" s="457"/>
      <c r="BL669" s="457"/>
      <c r="BM669" s="457"/>
      <c r="BN669" s="457"/>
      <c r="BO669" s="457"/>
      <c r="BP669" s="457"/>
      <c r="BQ669" s="457"/>
      <c r="BR669" s="457"/>
      <c r="BS669" s="457"/>
      <c r="BT669" s="457"/>
      <c r="BU669" s="457"/>
      <c r="BV669" s="457"/>
      <c r="BW669" s="457"/>
    </row>
    <row r="670" spans="1:75" ht="12.75">
      <c r="A670" s="1"/>
      <c r="B670" s="1"/>
      <c r="C670" s="1"/>
      <c r="D670" s="1"/>
      <c r="E670" s="1"/>
      <c r="F670" s="1"/>
      <c r="G670" s="1"/>
      <c r="H670" s="1"/>
      <c r="I670" s="1"/>
      <c r="J670" s="1"/>
      <c r="K670" s="1"/>
      <c r="L670" s="1"/>
      <c r="T670" s="1"/>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457"/>
      <c r="AT670" s="457"/>
      <c r="AU670" s="457"/>
      <c r="AV670" s="457"/>
      <c r="AW670" s="457"/>
      <c r="AX670" s="457"/>
      <c r="AY670" s="457"/>
      <c r="AZ670" s="457"/>
      <c r="BA670" s="457"/>
      <c r="BB670" s="457"/>
      <c r="BC670" s="457"/>
      <c r="BD670" s="457"/>
      <c r="BE670" s="457"/>
      <c r="BF670" s="457"/>
      <c r="BG670" s="457"/>
      <c r="BH670" s="457"/>
      <c r="BI670" s="457"/>
      <c r="BJ670" s="457"/>
      <c r="BK670" s="457"/>
      <c r="BL670" s="457"/>
      <c r="BM670" s="457"/>
      <c r="BN670" s="457"/>
      <c r="BO670" s="457"/>
      <c r="BP670" s="457"/>
      <c r="BQ670" s="457"/>
      <c r="BR670" s="457"/>
      <c r="BS670" s="457"/>
      <c r="BT670" s="457"/>
      <c r="BU670" s="457"/>
      <c r="BV670" s="457"/>
      <c r="BW670" s="457"/>
    </row>
    <row r="671" spans="1:75" ht="12.75">
      <c r="A671" s="1"/>
      <c r="B671" s="1"/>
      <c r="C671" s="1"/>
      <c r="D671" s="1"/>
      <c r="E671" s="1"/>
      <c r="F671" s="1"/>
      <c r="G671" s="1"/>
      <c r="H671" s="1"/>
      <c r="I671" s="1"/>
      <c r="J671" s="1"/>
      <c r="K671" s="1"/>
      <c r="L671" s="1"/>
      <c r="T671" s="1"/>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457"/>
      <c r="AT671" s="457"/>
      <c r="AU671" s="457"/>
      <c r="AV671" s="457"/>
      <c r="AW671" s="457"/>
      <c r="AX671" s="457"/>
      <c r="AY671" s="457"/>
      <c r="AZ671" s="457"/>
      <c r="BA671" s="457"/>
      <c r="BB671" s="457"/>
      <c r="BC671" s="457"/>
      <c r="BD671" s="457"/>
      <c r="BE671" s="457"/>
      <c r="BF671" s="457"/>
      <c r="BG671" s="457"/>
      <c r="BH671" s="457"/>
      <c r="BI671" s="457"/>
      <c r="BJ671" s="457"/>
      <c r="BK671" s="457"/>
      <c r="BL671" s="457"/>
      <c r="BM671" s="457"/>
      <c r="BN671" s="457"/>
      <c r="BO671" s="457"/>
      <c r="BP671" s="457"/>
      <c r="BQ671" s="457"/>
      <c r="BR671" s="457"/>
      <c r="BS671" s="457"/>
      <c r="BT671" s="457"/>
      <c r="BU671" s="457"/>
      <c r="BV671" s="457"/>
      <c r="BW671" s="457"/>
    </row>
    <row r="672" spans="1:75" ht="12.75">
      <c r="A672" s="1"/>
      <c r="B672" s="1"/>
      <c r="C672" s="1"/>
      <c r="D672" s="1"/>
      <c r="E672" s="1"/>
      <c r="F672" s="1"/>
      <c r="G672" s="1"/>
      <c r="H672" s="1"/>
      <c r="I672" s="1"/>
      <c r="J672" s="1"/>
      <c r="K672" s="1"/>
      <c r="L672" s="1"/>
      <c r="T672" s="1"/>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457"/>
      <c r="AT672" s="457"/>
      <c r="AU672" s="457"/>
      <c r="AV672" s="457"/>
      <c r="AW672" s="457"/>
      <c r="AX672" s="457"/>
      <c r="AY672" s="457"/>
      <c r="AZ672" s="457"/>
      <c r="BA672" s="457"/>
      <c r="BB672" s="457"/>
      <c r="BC672" s="457"/>
      <c r="BD672" s="457"/>
      <c r="BE672" s="457"/>
      <c r="BF672" s="457"/>
      <c r="BG672" s="457"/>
      <c r="BH672" s="457"/>
      <c r="BI672" s="457"/>
      <c r="BJ672" s="457"/>
      <c r="BK672" s="457"/>
      <c r="BL672" s="457"/>
      <c r="BM672" s="457"/>
      <c r="BN672" s="457"/>
      <c r="BO672" s="457"/>
      <c r="BP672" s="457"/>
      <c r="BQ672" s="457"/>
      <c r="BR672" s="457"/>
      <c r="BS672" s="457"/>
      <c r="BT672" s="457"/>
      <c r="BU672" s="457"/>
      <c r="BV672" s="457"/>
      <c r="BW672" s="457"/>
    </row>
    <row r="673" spans="1:75" ht="12.75">
      <c r="A673" s="1"/>
      <c r="B673" s="1"/>
      <c r="C673" s="1"/>
      <c r="D673" s="1"/>
      <c r="E673" s="1"/>
      <c r="F673" s="1"/>
      <c r="G673" s="1"/>
      <c r="H673" s="1"/>
      <c r="I673" s="1"/>
      <c r="J673" s="1"/>
      <c r="K673" s="1"/>
      <c r="L673" s="1"/>
      <c r="T673" s="1"/>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457"/>
      <c r="AT673" s="457"/>
      <c r="AU673" s="457"/>
      <c r="AV673" s="457"/>
      <c r="AW673" s="457"/>
      <c r="AX673" s="457"/>
      <c r="AY673" s="457"/>
      <c r="AZ673" s="457"/>
      <c r="BA673" s="457"/>
      <c r="BB673" s="457"/>
      <c r="BC673" s="457"/>
      <c r="BD673" s="457"/>
      <c r="BE673" s="457"/>
      <c r="BF673" s="457"/>
      <c r="BG673" s="457"/>
      <c r="BH673" s="457"/>
      <c r="BI673" s="457"/>
      <c r="BJ673" s="457"/>
      <c r="BK673" s="457"/>
      <c r="BL673" s="457"/>
      <c r="BM673" s="457"/>
      <c r="BN673" s="457"/>
      <c r="BO673" s="457"/>
      <c r="BP673" s="457"/>
      <c r="BQ673" s="457"/>
      <c r="BR673" s="457"/>
      <c r="BS673" s="457"/>
      <c r="BT673" s="457"/>
      <c r="BU673" s="457"/>
      <c r="BV673" s="457"/>
      <c r="BW673" s="457"/>
    </row>
    <row r="674" spans="1:75" ht="12.75">
      <c r="A674" s="1"/>
      <c r="B674" s="1"/>
      <c r="C674" s="1"/>
      <c r="D674" s="1"/>
      <c r="E674" s="1"/>
      <c r="F674" s="1"/>
      <c r="G674" s="1"/>
      <c r="H674" s="1"/>
      <c r="I674" s="1"/>
      <c r="J674" s="1"/>
      <c r="K674" s="1"/>
      <c r="L674" s="1"/>
      <c r="T674" s="1"/>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457"/>
      <c r="AT674" s="457"/>
      <c r="AU674" s="457"/>
      <c r="AV674" s="457"/>
      <c r="AW674" s="457"/>
      <c r="AX674" s="457"/>
      <c r="AY674" s="457"/>
      <c r="AZ674" s="457"/>
      <c r="BA674" s="457"/>
      <c r="BB674" s="457"/>
      <c r="BC674" s="457"/>
      <c r="BD674" s="457"/>
      <c r="BE674" s="457"/>
      <c r="BF674" s="457"/>
      <c r="BG674" s="457"/>
      <c r="BH674" s="457"/>
      <c r="BI674" s="457"/>
      <c r="BJ674" s="457"/>
      <c r="BK674" s="457"/>
      <c r="BL674" s="457"/>
      <c r="BM674" s="457"/>
      <c r="BN674" s="457"/>
      <c r="BO674" s="457"/>
      <c r="BP674" s="457"/>
      <c r="BQ674" s="457"/>
      <c r="BR674" s="457"/>
      <c r="BS674" s="457"/>
      <c r="BT674" s="457"/>
      <c r="BU674" s="457"/>
      <c r="BV674" s="457"/>
      <c r="BW674" s="457"/>
    </row>
    <row r="675" spans="1:75" ht="12.75">
      <c r="A675" s="1"/>
      <c r="B675" s="1"/>
      <c r="C675" s="1"/>
      <c r="D675" s="1"/>
      <c r="E675" s="1"/>
      <c r="F675" s="1"/>
      <c r="G675" s="1"/>
      <c r="H675" s="1"/>
      <c r="I675" s="1"/>
      <c r="J675" s="1"/>
      <c r="K675" s="1"/>
      <c r="L675" s="1"/>
      <c r="T675" s="1"/>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457"/>
      <c r="AT675" s="457"/>
      <c r="AU675" s="457"/>
      <c r="AV675" s="457"/>
      <c r="AW675" s="457"/>
      <c r="AX675" s="457"/>
      <c r="AY675" s="457"/>
      <c r="AZ675" s="457"/>
      <c r="BA675" s="457"/>
      <c r="BB675" s="457"/>
      <c r="BC675" s="457"/>
      <c r="BD675" s="457"/>
      <c r="BE675" s="457"/>
      <c r="BF675" s="457"/>
      <c r="BG675" s="457"/>
      <c r="BH675" s="457"/>
      <c r="BI675" s="457"/>
      <c r="BJ675" s="457"/>
      <c r="BK675" s="457"/>
      <c r="BL675" s="457"/>
      <c r="BM675" s="457"/>
      <c r="BN675" s="457"/>
      <c r="BO675" s="457"/>
      <c r="BP675" s="457"/>
      <c r="BQ675" s="457"/>
      <c r="BR675" s="457"/>
      <c r="BS675" s="457"/>
      <c r="BT675" s="457"/>
      <c r="BU675" s="457"/>
      <c r="BV675" s="457"/>
      <c r="BW675" s="457"/>
    </row>
    <row r="676" spans="1:75" ht="12.75">
      <c r="A676" s="1"/>
      <c r="B676" s="1"/>
      <c r="C676" s="1"/>
      <c r="D676" s="1"/>
      <c r="E676" s="1"/>
      <c r="F676" s="1"/>
      <c r="G676" s="1"/>
      <c r="H676" s="1"/>
      <c r="I676" s="1"/>
      <c r="J676" s="1"/>
      <c r="K676" s="1"/>
      <c r="L676" s="1"/>
      <c r="T676" s="1"/>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457"/>
      <c r="AT676" s="457"/>
      <c r="AU676" s="457"/>
      <c r="AV676" s="457"/>
      <c r="AW676" s="457"/>
      <c r="AX676" s="457"/>
      <c r="AY676" s="457"/>
      <c r="AZ676" s="457"/>
      <c r="BA676" s="457"/>
      <c r="BB676" s="457"/>
      <c r="BC676" s="457"/>
      <c r="BD676" s="457"/>
      <c r="BE676" s="457"/>
      <c r="BF676" s="457"/>
      <c r="BG676" s="457"/>
      <c r="BH676" s="457"/>
      <c r="BI676" s="457"/>
      <c r="BJ676" s="457"/>
      <c r="BK676" s="457"/>
      <c r="BL676" s="457"/>
      <c r="BM676" s="457"/>
      <c r="BN676" s="457"/>
      <c r="BO676" s="457"/>
      <c r="BP676" s="457"/>
      <c r="BQ676" s="457"/>
      <c r="BR676" s="457"/>
      <c r="BS676" s="457"/>
      <c r="BT676" s="457"/>
      <c r="BU676" s="457"/>
      <c r="BV676" s="457"/>
      <c r="BW676" s="457"/>
    </row>
    <row r="677" spans="1:75" ht="12.75">
      <c r="A677" s="1"/>
      <c r="B677" s="1"/>
      <c r="C677" s="1"/>
      <c r="D677" s="1"/>
      <c r="E677" s="1"/>
      <c r="F677" s="1"/>
      <c r="G677" s="1"/>
      <c r="H677" s="1"/>
      <c r="I677" s="1"/>
      <c r="J677" s="1"/>
      <c r="K677" s="1"/>
      <c r="L677" s="1"/>
      <c r="T677" s="1"/>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457"/>
      <c r="AT677" s="457"/>
      <c r="AU677" s="457"/>
      <c r="AV677" s="457"/>
      <c r="AW677" s="457"/>
      <c r="AX677" s="457"/>
      <c r="AY677" s="457"/>
      <c r="AZ677" s="457"/>
      <c r="BA677" s="457"/>
      <c r="BB677" s="457"/>
      <c r="BC677" s="457"/>
      <c r="BD677" s="457"/>
      <c r="BE677" s="457"/>
      <c r="BF677" s="457"/>
      <c r="BG677" s="457"/>
      <c r="BH677" s="457"/>
      <c r="BI677" s="457"/>
      <c r="BJ677" s="457"/>
      <c r="BK677" s="457"/>
      <c r="BL677" s="457"/>
      <c r="BM677" s="457"/>
      <c r="BN677" s="457"/>
      <c r="BO677" s="457"/>
      <c r="BP677" s="457"/>
      <c r="BQ677" s="457"/>
      <c r="BR677" s="457"/>
      <c r="BS677" s="457"/>
      <c r="BT677" s="457"/>
      <c r="BU677" s="457"/>
      <c r="BV677" s="457"/>
      <c r="BW677" s="457"/>
    </row>
    <row r="678" spans="1:75" ht="12.75">
      <c r="A678" s="1"/>
      <c r="B678" s="1"/>
      <c r="C678" s="1"/>
      <c r="D678" s="1"/>
      <c r="E678" s="1"/>
      <c r="F678" s="1"/>
      <c r="G678" s="1"/>
      <c r="H678" s="1"/>
      <c r="I678" s="1"/>
      <c r="J678" s="1"/>
      <c r="K678" s="1"/>
      <c r="L678" s="1"/>
      <c r="T678" s="1"/>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457"/>
      <c r="AT678" s="457"/>
      <c r="AU678" s="457"/>
      <c r="AV678" s="457"/>
      <c r="AW678" s="457"/>
      <c r="AX678" s="457"/>
      <c r="AY678" s="457"/>
      <c r="AZ678" s="457"/>
      <c r="BA678" s="457"/>
      <c r="BB678" s="457"/>
      <c r="BC678" s="457"/>
      <c r="BD678" s="457"/>
      <c r="BE678" s="457"/>
      <c r="BF678" s="457"/>
      <c r="BG678" s="457"/>
      <c r="BH678" s="457"/>
      <c r="BI678" s="457"/>
      <c r="BJ678" s="457"/>
      <c r="BK678" s="457"/>
      <c r="BL678" s="457"/>
      <c r="BM678" s="457"/>
      <c r="BN678" s="457"/>
      <c r="BO678" s="457"/>
      <c r="BP678" s="457"/>
      <c r="BQ678" s="457"/>
      <c r="BR678" s="457"/>
      <c r="BS678" s="457"/>
      <c r="BT678" s="457"/>
      <c r="BU678" s="457"/>
      <c r="BV678" s="457"/>
      <c r="BW678" s="457"/>
    </row>
    <row r="679" spans="1:75" ht="12.75">
      <c r="A679" s="1"/>
      <c r="B679" s="1"/>
      <c r="C679" s="1"/>
      <c r="D679" s="1"/>
      <c r="E679" s="1"/>
      <c r="F679" s="1"/>
      <c r="G679" s="1"/>
      <c r="H679" s="1"/>
      <c r="I679" s="1"/>
      <c r="J679" s="1"/>
      <c r="K679" s="1"/>
      <c r="L679" s="1"/>
      <c r="T679" s="1"/>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457"/>
      <c r="AT679" s="457"/>
      <c r="AU679" s="457"/>
      <c r="AV679" s="457"/>
      <c r="AW679" s="457"/>
      <c r="AX679" s="457"/>
      <c r="AY679" s="457"/>
      <c r="AZ679" s="457"/>
      <c r="BA679" s="457"/>
      <c r="BB679" s="457"/>
      <c r="BC679" s="457"/>
      <c r="BD679" s="457"/>
      <c r="BE679" s="457"/>
      <c r="BF679" s="457"/>
      <c r="BG679" s="457"/>
      <c r="BH679" s="457"/>
      <c r="BI679" s="457"/>
      <c r="BJ679" s="457"/>
      <c r="BK679" s="457"/>
      <c r="BL679" s="457"/>
      <c r="BM679" s="457"/>
      <c r="BN679" s="457"/>
      <c r="BO679" s="457"/>
      <c r="BP679" s="457"/>
      <c r="BQ679" s="457"/>
      <c r="BR679" s="457"/>
      <c r="BS679" s="457"/>
      <c r="BT679" s="457"/>
      <c r="BU679" s="457"/>
      <c r="BV679" s="457"/>
      <c r="BW679" s="457"/>
    </row>
    <row r="680" spans="1:75" ht="12.75">
      <c r="A680" s="1"/>
      <c r="B680" s="1"/>
      <c r="C680" s="1"/>
      <c r="D680" s="1"/>
      <c r="E680" s="1"/>
      <c r="F680" s="1"/>
      <c r="G680" s="1"/>
      <c r="H680" s="1"/>
      <c r="I680" s="1"/>
      <c r="J680" s="1"/>
      <c r="K680" s="1"/>
      <c r="L680" s="1"/>
      <c r="T680" s="1"/>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457"/>
      <c r="AT680" s="457"/>
      <c r="AU680" s="457"/>
      <c r="AV680" s="457"/>
      <c r="AW680" s="457"/>
      <c r="AX680" s="457"/>
      <c r="AY680" s="457"/>
      <c r="AZ680" s="457"/>
      <c r="BA680" s="457"/>
      <c r="BB680" s="457"/>
      <c r="BC680" s="457"/>
      <c r="BD680" s="457"/>
      <c r="BE680" s="457"/>
      <c r="BF680" s="457"/>
      <c r="BG680" s="457"/>
      <c r="BH680" s="457"/>
      <c r="BI680" s="457"/>
      <c r="BJ680" s="457"/>
      <c r="BK680" s="457"/>
      <c r="BL680" s="457"/>
      <c r="BM680" s="457"/>
      <c r="BN680" s="457"/>
      <c r="BO680" s="457"/>
      <c r="BP680" s="457"/>
      <c r="BQ680" s="457"/>
      <c r="BR680" s="457"/>
      <c r="BS680" s="457"/>
      <c r="BT680" s="457"/>
      <c r="BU680" s="457"/>
      <c r="BV680" s="457"/>
      <c r="BW680" s="457"/>
    </row>
    <row r="681" spans="1:75" ht="12.75">
      <c r="A681" s="1"/>
      <c r="B681" s="1"/>
      <c r="C681" s="1"/>
      <c r="D681" s="1"/>
      <c r="E681" s="1"/>
      <c r="F681" s="1"/>
      <c r="G681" s="1"/>
      <c r="H681" s="1"/>
      <c r="I681" s="1"/>
      <c r="J681" s="1"/>
      <c r="K681" s="1"/>
      <c r="L681" s="1"/>
      <c r="T681" s="1"/>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457"/>
      <c r="AT681" s="457"/>
      <c r="AU681" s="457"/>
      <c r="AV681" s="457"/>
      <c r="AW681" s="457"/>
      <c r="AX681" s="457"/>
      <c r="AY681" s="457"/>
      <c r="AZ681" s="457"/>
      <c r="BA681" s="457"/>
      <c r="BB681" s="457"/>
      <c r="BC681" s="457"/>
      <c r="BD681" s="457"/>
      <c r="BE681" s="457"/>
      <c r="BF681" s="457"/>
      <c r="BG681" s="457"/>
      <c r="BH681" s="457"/>
      <c r="BI681" s="457"/>
      <c r="BJ681" s="457"/>
      <c r="BK681" s="457"/>
      <c r="BL681" s="457"/>
      <c r="BM681" s="457"/>
      <c r="BN681" s="457"/>
      <c r="BO681" s="457"/>
      <c r="BP681" s="457"/>
      <c r="BQ681" s="457"/>
      <c r="BR681" s="457"/>
      <c r="BS681" s="457"/>
      <c r="BT681" s="457"/>
      <c r="BU681" s="457"/>
      <c r="BV681" s="457"/>
      <c r="BW681" s="457"/>
    </row>
    <row r="682" spans="1:75" ht="12.75">
      <c r="A682" s="1"/>
      <c r="B682" s="1"/>
      <c r="C682" s="1"/>
      <c r="D682" s="1"/>
      <c r="E682" s="1"/>
      <c r="F682" s="1"/>
      <c r="G682" s="1"/>
      <c r="H682" s="1"/>
      <c r="I682" s="1"/>
      <c r="J682" s="1"/>
      <c r="K682" s="1"/>
      <c r="L682" s="1"/>
      <c r="T682" s="1"/>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457"/>
      <c r="AT682" s="457"/>
      <c r="AU682" s="457"/>
      <c r="AV682" s="457"/>
      <c r="AW682" s="457"/>
      <c r="AX682" s="457"/>
      <c r="AY682" s="457"/>
      <c r="AZ682" s="457"/>
      <c r="BA682" s="457"/>
      <c r="BB682" s="457"/>
      <c r="BC682" s="457"/>
      <c r="BD682" s="457"/>
      <c r="BE682" s="457"/>
      <c r="BF682" s="457"/>
      <c r="BG682" s="457"/>
      <c r="BH682" s="457"/>
      <c r="BI682" s="457"/>
      <c r="BJ682" s="457"/>
      <c r="BK682" s="457"/>
      <c r="BL682" s="457"/>
      <c r="BM682" s="457"/>
      <c r="BN682" s="457"/>
      <c r="BO682" s="457"/>
      <c r="BP682" s="457"/>
      <c r="BQ682" s="457"/>
      <c r="BR682" s="457"/>
      <c r="BS682" s="457"/>
      <c r="BT682" s="457"/>
      <c r="BU682" s="457"/>
      <c r="BV682" s="457"/>
      <c r="BW682" s="457"/>
    </row>
    <row r="683" spans="1:75" ht="12.75">
      <c r="A683" s="1"/>
      <c r="B683" s="1"/>
      <c r="C683" s="1"/>
      <c r="D683" s="1"/>
      <c r="E683" s="1"/>
      <c r="F683" s="1"/>
      <c r="G683" s="1"/>
      <c r="H683" s="1"/>
      <c r="I683" s="1"/>
      <c r="J683" s="1"/>
      <c r="K683" s="1"/>
      <c r="L683" s="1"/>
      <c r="T683" s="1"/>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457"/>
      <c r="AT683" s="457"/>
      <c r="AU683" s="457"/>
      <c r="AV683" s="457"/>
      <c r="AW683" s="457"/>
      <c r="AX683" s="457"/>
      <c r="AY683" s="457"/>
      <c r="AZ683" s="457"/>
      <c r="BA683" s="457"/>
      <c r="BB683" s="457"/>
      <c r="BC683" s="457"/>
      <c r="BD683" s="457"/>
      <c r="BE683" s="457"/>
      <c r="BF683" s="457"/>
      <c r="BG683" s="457"/>
      <c r="BH683" s="457"/>
      <c r="BI683" s="457"/>
      <c r="BJ683" s="457"/>
      <c r="BK683" s="457"/>
      <c r="BL683" s="457"/>
      <c r="BM683" s="457"/>
      <c r="BN683" s="457"/>
      <c r="BO683" s="457"/>
      <c r="BP683" s="457"/>
      <c r="BQ683" s="457"/>
      <c r="BR683" s="457"/>
      <c r="BS683" s="457"/>
      <c r="BT683" s="457"/>
      <c r="BU683" s="457"/>
      <c r="BV683" s="457"/>
      <c r="BW683" s="457"/>
    </row>
    <row r="684" spans="1:75" ht="12.75">
      <c r="A684" s="1"/>
      <c r="B684" s="1"/>
      <c r="C684" s="1"/>
      <c r="D684" s="1"/>
      <c r="E684" s="1"/>
      <c r="F684" s="1"/>
      <c r="G684" s="1"/>
      <c r="H684" s="1"/>
      <c r="I684" s="1"/>
      <c r="J684" s="1"/>
      <c r="K684" s="1"/>
      <c r="L684" s="1"/>
      <c r="T684" s="1"/>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457"/>
      <c r="AT684" s="457"/>
      <c r="AU684" s="457"/>
      <c r="AV684" s="457"/>
      <c r="AW684" s="457"/>
      <c r="AX684" s="457"/>
      <c r="AY684" s="457"/>
      <c r="AZ684" s="457"/>
      <c r="BA684" s="457"/>
      <c r="BB684" s="457"/>
      <c r="BC684" s="457"/>
      <c r="BD684" s="457"/>
      <c r="BE684" s="457"/>
      <c r="BF684" s="457"/>
      <c r="BG684" s="457"/>
      <c r="BH684" s="457"/>
      <c r="BI684" s="457"/>
      <c r="BJ684" s="457"/>
      <c r="BK684" s="457"/>
      <c r="BL684" s="457"/>
      <c r="BM684" s="457"/>
      <c r="BN684" s="457"/>
      <c r="BO684" s="457"/>
      <c r="BP684" s="457"/>
      <c r="BQ684" s="457"/>
      <c r="BR684" s="457"/>
      <c r="BS684" s="457"/>
      <c r="BT684" s="457"/>
      <c r="BU684" s="457"/>
      <c r="BV684" s="457"/>
      <c r="BW684" s="457"/>
    </row>
    <row r="685" spans="1:75" ht="12.75">
      <c r="A685" s="1"/>
      <c r="B685" s="1"/>
      <c r="C685" s="1"/>
      <c r="D685" s="1"/>
      <c r="E685" s="1"/>
      <c r="F685" s="1"/>
      <c r="G685" s="1"/>
      <c r="H685" s="1"/>
      <c r="I685" s="1"/>
      <c r="J685" s="1"/>
      <c r="K685" s="1"/>
      <c r="L685" s="1"/>
      <c r="T685" s="1"/>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457"/>
      <c r="AT685" s="457"/>
      <c r="AU685" s="457"/>
      <c r="AV685" s="457"/>
      <c r="AW685" s="457"/>
      <c r="AX685" s="457"/>
      <c r="AY685" s="457"/>
      <c r="AZ685" s="457"/>
      <c r="BA685" s="457"/>
      <c r="BB685" s="457"/>
      <c r="BC685" s="457"/>
      <c r="BD685" s="457"/>
      <c r="BE685" s="457"/>
      <c r="BF685" s="457"/>
      <c r="BG685" s="457"/>
      <c r="BH685" s="457"/>
      <c r="BI685" s="457"/>
      <c r="BJ685" s="457"/>
      <c r="BK685" s="457"/>
      <c r="BL685" s="457"/>
      <c r="BM685" s="457"/>
      <c r="BN685" s="457"/>
      <c r="BO685" s="457"/>
      <c r="BP685" s="457"/>
      <c r="BQ685" s="457"/>
      <c r="BR685" s="457"/>
      <c r="BS685" s="457"/>
      <c r="BT685" s="457"/>
      <c r="BU685" s="457"/>
      <c r="BV685" s="457"/>
      <c r="BW685" s="457"/>
    </row>
    <row r="686" spans="1:75" ht="12.75">
      <c r="A686" s="1"/>
      <c r="B686" s="1"/>
      <c r="C686" s="1"/>
      <c r="D686" s="1"/>
      <c r="E686" s="1"/>
      <c r="F686" s="1"/>
      <c r="G686" s="1"/>
      <c r="H686" s="1"/>
      <c r="I686" s="1"/>
      <c r="J686" s="1"/>
      <c r="K686" s="1"/>
      <c r="L686" s="1"/>
      <c r="T686" s="1"/>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457"/>
      <c r="AT686" s="457"/>
      <c r="AU686" s="457"/>
      <c r="AV686" s="457"/>
      <c r="AW686" s="457"/>
      <c r="AX686" s="457"/>
      <c r="AY686" s="457"/>
      <c r="AZ686" s="457"/>
      <c r="BA686" s="457"/>
      <c r="BB686" s="457"/>
      <c r="BC686" s="457"/>
      <c r="BD686" s="457"/>
      <c r="BE686" s="457"/>
      <c r="BF686" s="457"/>
      <c r="BG686" s="457"/>
      <c r="BH686" s="457"/>
      <c r="BI686" s="457"/>
      <c r="BJ686" s="457"/>
      <c r="BK686" s="457"/>
      <c r="BL686" s="457"/>
      <c r="BM686" s="457"/>
      <c r="BN686" s="457"/>
      <c r="BO686" s="457"/>
      <c r="BP686" s="457"/>
      <c r="BQ686" s="457"/>
      <c r="BR686" s="457"/>
      <c r="BS686" s="457"/>
      <c r="BT686" s="457"/>
      <c r="BU686" s="457"/>
      <c r="BV686" s="457"/>
      <c r="BW686" s="457"/>
    </row>
    <row r="687" spans="1:75" ht="12.75">
      <c r="A687" s="1"/>
      <c r="B687" s="1"/>
      <c r="C687" s="1"/>
      <c r="D687" s="1"/>
      <c r="E687" s="1"/>
      <c r="F687" s="1"/>
      <c r="G687" s="1"/>
      <c r="H687" s="1"/>
      <c r="I687" s="1"/>
      <c r="J687" s="1"/>
      <c r="K687" s="1"/>
      <c r="L687" s="1"/>
      <c r="T687" s="1"/>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457"/>
      <c r="AT687" s="457"/>
      <c r="AU687" s="457"/>
      <c r="AV687" s="457"/>
      <c r="AW687" s="457"/>
      <c r="AX687" s="457"/>
      <c r="AY687" s="457"/>
      <c r="AZ687" s="457"/>
      <c r="BA687" s="457"/>
      <c r="BB687" s="457"/>
      <c r="BC687" s="457"/>
      <c r="BD687" s="457"/>
      <c r="BE687" s="457"/>
      <c r="BF687" s="457"/>
      <c r="BG687" s="457"/>
      <c r="BH687" s="457"/>
      <c r="BI687" s="457"/>
      <c r="BJ687" s="457"/>
      <c r="BK687" s="457"/>
      <c r="BL687" s="457"/>
      <c r="BM687" s="457"/>
      <c r="BN687" s="457"/>
      <c r="BO687" s="457"/>
      <c r="BP687" s="457"/>
      <c r="BQ687" s="457"/>
      <c r="BR687" s="457"/>
      <c r="BS687" s="457"/>
      <c r="BT687" s="457"/>
      <c r="BU687" s="457"/>
      <c r="BV687" s="457"/>
      <c r="BW687" s="457"/>
    </row>
    <row r="688" spans="1:75" ht="12.75">
      <c r="A688" s="1"/>
      <c r="B688" s="1"/>
      <c r="C688" s="1"/>
      <c r="D688" s="1"/>
      <c r="E688" s="1"/>
      <c r="F688" s="1"/>
      <c r="G688" s="1"/>
      <c r="H688" s="1"/>
      <c r="I688" s="1"/>
      <c r="J688" s="1"/>
      <c r="K688" s="1"/>
      <c r="L688" s="1"/>
      <c r="T688" s="1"/>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457"/>
      <c r="AT688" s="457"/>
      <c r="AU688" s="457"/>
      <c r="AV688" s="457"/>
      <c r="AW688" s="457"/>
      <c r="AX688" s="457"/>
      <c r="AY688" s="457"/>
      <c r="AZ688" s="457"/>
      <c r="BA688" s="457"/>
      <c r="BB688" s="457"/>
      <c r="BC688" s="457"/>
      <c r="BD688" s="457"/>
      <c r="BE688" s="457"/>
      <c r="BF688" s="457"/>
      <c r="BG688" s="457"/>
      <c r="BH688" s="457"/>
      <c r="BI688" s="457"/>
      <c r="BJ688" s="457"/>
      <c r="BK688" s="457"/>
      <c r="BL688" s="457"/>
      <c r="BM688" s="457"/>
      <c r="BN688" s="457"/>
      <c r="BO688" s="457"/>
      <c r="BP688" s="457"/>
      <c r="BQ688" s="457"/>
      <c r="BR688" s="457"/>
      <c r="BS688" s="457"/>
      <c r="BT688" s="457"/>
      <c r="BU688" s="457"/>
      <c r="BV688" s="457"/>
      <c r="BW688" s="457"/>
    </row>
    <row r="689" spans="1:75" ht="12.75">
      <c r="A689" s="1"/>
      <c r="B689" s="1"/>
      <c r="C689" s="1"/>
      <c r="D689" s="1"/>
      <c r="E689" s="1"/>
      <c r="F689" s="1"/>
      <c r="G689" s="1"/>
      <c r="H689" s="1"/>
      <c r="I689" s="1"/>
      <c r="J689" s="1"/>
      <c r="K689" s="1"/>
      <c r="L689" s="1"/>
      <c r="T689" s="1"/>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457"/>
      <c r="AT689" s="457"/>
      <c r="AU689" s="457"/>
      <c r="AV689" s="457"/>
      <c r="AW689" s="457"/>
      <c r="AX689" s="457"/>
      <c r="AY689" s="457"/>
      <c r="AZ689" s="457"/>
      <c r="BA689" s="457"/>
      <c r="BB689" s="457"/>
      <c r="BC689" s="457"/>
      <c r="BD689" s="457"/>
      <c r="BE689" s="457"/>
      <c r="BF689" s="457"/>
      <c r="BG689" s="457"/>
      <c r="BH689" s="457"/>
      <c r="BI689" s="457"/>
      <c r="BJ689" s="457"/>
      <c r="BK689" s="457"/>
      <c r="BL689" s="457"/>
      <c r="BM689" s="457"/>
      <c r="BN689" s="457"/>
      <c r="BO689" s="457"/>
      <c r="BP689" s="457"/>
      <c r="BQ689" s="457"/>
      <c r="BR689" s="457"/>
      <c r="BS689" s="457"/>
      <c r="BT689" s="457"/>
      <c r="BU689" s="457"/>
      <c r="BV689" s="457"/>
      <c r="BW689" s="457"/>
    </row>
    <row r="690" spans="1:75" ht="12.75">
      <c r="A690" s="1"/>
      <c r="B690" s="1"/>
      <c r="C690" s="1"/>
      <c r="D690" s="1"/>
      <c r="E690" s="1"/>
      <c r="F690" s="1"/>
      <c r="G690" s="1"/>
      <c r="H690" s="1"/>
      <c r="I690" s="1"/>
      <c r="J690" s="1"/>
      <c r="K690" s="1"/>
      <c r="L690" s="1"/>
      <c r="T690" s="1"/>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457"/>
      <c r="AT690" s="457"/>
      <c r="AU690" s="457"/>
      <c r="AV690" s="457"/>
      <c r="AW690" s="457"/>
      <c r="AX690" s="457"/>
      <c r="AY690" s="457"/>
      <c r="AZ690" s="457"/>
      <c r="BA690" s="457"/>
      <c r="BB690" s="457"/>
      <c r="BC690" s="457"/>
      <c r="BD690" s="457"/>
      <c r="BE690" s="457"/>
      <c r="BF690" s="457"/>
      <c r="BG690" s="457"/>
      <c r="BH690" s="457"/>
      <c r="BI690" s="457"/>
      <c r="BJ690" s="457"/>
      <c r="BK690" s="457"/>
      <c r="BL690" s="457"/>
      <c r="BM690" s="457"/>
      <c r="BN690" s="457"/>
      <c r="BO690" s="457"/>
      <c r="BP690" s="457"/>
      <c r="BQ690" s="457"/>
      <c r="BR690" s="457"/>
      <c r="BS690" s="457"/>
      <c r="BT690" s="457"/>
      <c r="BU690" s="457"/>
      <c r="BV690" s="457"/>
      <c r="BW690" s="457"/>
    </row>
    <row r="691" spans="1:75" ht="12.75">
      <c r="A691" s="1"/>
      <c r="B691" s="1"/>
      <c r="C691" s="1"/>
      <c r="D691" s="1"/>
      <c r="E691" s="1"/>
      <c r="F691" s="1"/>
      <c r="G691" s="1"/>
      <c r="H691" s="1"/>
      <c r="I691" s="1"/>
      <c r="J691" s="1"/>
      <c r="K691" s="1"/>
      <c r="L691" s="1"/>
      <c r="T691" s="1"/>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457"/>
      <c r="AT691" s="457"/>
      <c r="AU691" s="457"/>
      <c r="AV691" s="457"/>
      <c r="AW691" s="457"/>
      <c r="AX691" s="457"/>
      <c r="AY691" s="457"/>
      <c r="AZ691" s="457"/>
      <c r="BA691" s="457"/>
      <c r="BB691" s="457"/>
      <c r="BC691" s="457"/>
      <c r="BD691" s="457"/>
      <c r="BE691" s="457"/>
      <c r="BF691" s="457"/>
      <c r="BG691" s="457"/>
      <c r="BH691" s="457"/>
      <c r="BI691" s="457"/>
      <c r="BJ691" s="457"/>
      <c r="BK691" s="457"/>
      <c r="BL691" s="457"/>
      <c r="BM691" s="457"/>
      <c r="BN691" s="457"/>
      <c r="BO691" s="457"/>
      <c r="BP691" s="457"/>
      <c r="BQ691" s="457"/>
      <c r="BR691" s="457"/>
      <c r="BS691" s="457"/>
      <c r="BT691" s="457"/>
      <c r="BU691" s="457"/>
      <c r="BV691" s="457"/>
      <c r="BW691" s="457"/>
    </row>
    <row r="692" spans="1:75" ht="12.75">
      <c r="A692" s="1"/>
      <c r="B692" s="1"/>
      <c r="C692" s="1"/>
      <c r="D692" s="1"/>
      <c r="E692" s="1"/>
      <c r="F692" s="1"/>
      <c r="G692" s="1"/>
      <c r="H692" s="1"/>
      <c r="I692" s="1"/>
      <c r="J692" s="1"/>
      <c r="K692" s="1"/>
      <c r="L692" s="1"/>
      <c r="T692" s="1"/>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457"/>
      <c r="AT692" s="457"/>
      <c r="AU692" s="457"/>
      <c r="AV692" s="457"/>
      <c r="AW692" s="457"/>
      <c r="AX692" s="457"/>
      <c r="AY692" s="457"/>
      <c r="AZ692" s="457"/>
      <c r="BA692" s="457"/>
      <c r="BB692" s="457"/>
      <c r="BC692" s="457"/>
      <c r="BD692" s="457"/>
      <c r="BE692" s="457"/>
      <c r="BF692" s="457"/>
      <c r="BG692" s="457"/>
      <c r="BH692" s="457"/>
      <c r="BI692" s="457"/>
      <c r="BJ692" s="457"/>
      <c r="BK692" s="457"/>
      <c r="BL692" s="457"/>
      <c r="BM692" s="457"/>
      <c r="BN692" s="457"/>
      <c r="BO692" s="457"/>
      <c r="BP692" s="457"/>
      <c r="BQ692" s="457"/>
      <c r="BR692" s="457"/>
      <c r="BS692" s="457"/>
      <c r="BT692" s="457"/>
      <c r="BU692" s="457"/>
      <c r="BV692" s="457"/>
      <c r="BW692" s="457"/>
    </row>
    <row r="693" spans="1:75" ht="12.75">
      <c r="A693" s="1"/>
      <c r="B693" s="1"/>
      <c r="C693" s="1"/>
      <c r="D693" s="1"/>
      <c r="E693" s="1"/>
      <c r="F693" s="1"/>
      <c r="G693" s="1"/>
      <c r="H693" s="1"/>
      <c r="I693" s="1"/>
      <c r="J693" s="1"/>
      <c r="K693" s="1"/>
      <c r="L693" s="1"/>
      <c r="T693" s="1"/>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457"/>
      <c r="AT693" s="457"/>
      <c r="AU693" s="457"/>
      <c r="AV693" s="457"/>
      <c r="AW693" s="457"/>
      <c r="AX693" s="457"/>
      <c r="AY693" s="457"/>
      <c r="AZ693" s="457"/>
      <c r="BA693" s="457"/>
      <c r="BB693" s="457"/>
      <c r="BC693" s="457"/>
      <c r="BD693" s="457"/>
      <c r="BE693" s="457"/>
      <c r="BF693" s="457"/>
      <c r="BG693" s="457"/>
      <c r="BH693" s="457"/>
      <c r="BI693" s="457"/>
      <c r="BJ693" s="457"/>
      <c r="BK693" s="457"/>
      <c r="BL693" s="457"/>
      <c r="BM693" s="457"/>
      <c r="BN693" s="457"/>
      <c r="BO693" s="457"/>
      <c r="BP693" s="457"/>
      <c r="BQ693" s="457"/>
      <c r="BR693" s="457"/>
      <c r="BS693" s="457"/>
      <c r="BT693" s="457"/>
      <c r="BU693" s="457"/>
      <c r="BV693" s="457"/>
      <c r="BW693" s="457"/>
    </row>
    <row r="694" spans="1:75" ht="12.75">
      <c r="A694" s="1"/>
      <c r="B694" s="1"/>
      <c r="C694" s="1"/>
      <c r="D694" s="1"/>
      <c r="E694" s="1"/>
      <c r="F694" s="1"/>
      <c r="G694" s="1"/>
      <c r="H694" s="1"/>
      <c r="I694" s="1"/>
      <c r="J694" s="1"/>
      <c r="K694" s="1"/>
      <c r="L694" s="1"/>
      <c r="T694" s="1"/>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457"/>
      <c r="AT694" s="457"/>
      <c r="AU694" s="457"/>
      <c r="AV694" s="457"/>
      <c r="AW694" s="457"/>
      <c r="AX694" s="457"/>
      <c r="AY694" s="457"/>
      <c r="AZ694" s="457"/>
      <c r="BA694" s="457"/>
      <c r="BB694" s="457"/>
      <c r="BC694" s="457"/>
      <c r="BD694" s="457"/>
      <c r="BE694" s="457"/>
      <c r="BF694" s="457"/>
      <c r="BG694" s="457"/>
      <c r="BH694" s="457"/>
      <c r="BI694" s="457"/>
      <c r="BJ694" s="457"/>
      <c r="BK694" s="457"/>
      <c r="BL694" s="457"/>
      <c r="BM694" s="457"/>
      <c r="BN694" s="457"/>
      <c r="BO694" s="457"/>
      <c r="BP694" s="457"/>
      <c r="BQ694" s="457"/>
      <c r="BR694" s="457"/>
      <c r="BS694" s="457"/>
      <c r="BT694" s="457"/>
      <c r="BU694" s="457"/>
      <c r="BV694" s="457"/>
      <c r="BW694" s="457"/>
    </row>
    <row r="695" spans="1:75" ht="12.75">
      <c r="A695" s="1"/>
      <c r="B695" s="1"/>
      <c r="C695" s="1"/>
      <c r="D695" s="1"/>
      <c r="E695" s="1"/>
      <c r="F695" s="1"/>
      <c r="G695" s="1"/>
      <c r="H695" s="1"/>
      <c r="I695" s="1"/>
      <c r="J695" s="1"/>
      <c r="K695" s="1"/>
      <c r="L695" s="1"/>
      <c r="T695" s="1"/>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457"/>
      <c r="AT695" s="457"/>
      <c r="AU695" s="457"/>
      <c r="AV695" s="457"/>
      <c r="AW695" s="457"/>
      <c r="AX695" s="457"/>
      <c r="AY695" s="457"/>
      <c r="AZ695" s="457"/>
      <c r="BA695" s="457"/>
      <c r="BB695" s="457"/>
      <c r="BC695" s="457"/>
      <c r="BD695" s="457"/>
      <c r="BE695" s="457"/>
      <c r="BF695" s="457"/>
      <c r="BG695" s="457"/>
      <c r="BH695" s="457"/>
      <c r="BI695" s="457"/>
      <c r="BJ695" s="457"/>
      <c r="BK695" s="457"/>
      <c r="BL695" s="457"/>
      <c r="BM695" s="457"/>
      <c r="BN695" s="457"/>
      <c r="BO695" s="457"/>
      <c r="BP695" s="457"/>
      <c r="BQ695" s="457"/>
      <c r="BR695" s="457"/>
      <c r="BS695" s="457"/>
      <c r="BT695" s="457"/>
      <c r="BU695" s="457"/>
      <c r="BV695" s="457"/>
      <c r="BW695" s="457"/>
    </row>
    <row r="696" spans="1:75" ht="12.75">
      <c r="A696" s="1"/>
      <c r="B696" s="1"/>
      <c r="C696" s="1"/>
      <c r="D696" s="1"/>
      <c r="E696" s="1"/>
      <c r="F696" s="1"/>
      <c r="G696" s="1"/>
      <c r="H696" s="1"/>
      <c r="I696" s="1"/>
      <c r="J696" s="1"/>
      <c r="K696" s="1"/>
      <c r="L696" s="1"/>
      <c r="T696" s="1"/>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457"/>
      <c r="AT696" s="457"/>
      <c r="AU696" s="457"/>
      <c r="AV696" s="457"/>
      <c r="AW696" s="457"/>
      <c r="AX696" s="457"/>
      <c r="AY696" s="457"/>
      <c r="AZ696" s="457"/>
      <c r="BA696" s="457"/>
      <c r="BB696" s="457"/>
      <c r="BC696" s="457"/>
      <c r="BD696" s="457"/>
      <c r="BE696" s="457"/>
      <c r="BF696" s="457"/>
      <c r="BG696" s="457"/>
      <c r="BH696" s="457"/>
      <c r="BI696" s="457"/>
      <c r="BJ696" s="457"/>
      <c r="BK696" s="457"/>
      <c r="BL696" s="457"/>
      <c r="BM696" s="457"/>
      <c r="BN696" s="457"/>
      <c r="BO696" s="457"/>
      <c r="BP696" s="457"/>
      <c r="BQ696" s="457"/>
      <c r="BR696" s="457"/>
      <c r="BS696" s="457"/>
      <c r="BT696" s="457"/>
      <c r="BU696" s="457"/>
      <c r="BV696" s="457"/>
      <c r="BW696" s="457"/>
    </row>
    <row r="697" spans="1:75" ht="12.75">
      <c r="A697" s="1"/>
      <c r="B697" s="1"/>
      <c r="C697" s="1"/>
      <c r="D697" s="1"/>
      <c r="E697" s="1"/>
      <c r="F697" s="1"/>
      <c r="G697" s="1"/>
      <c r="H697" s="1"/>
      <c r="I697" s="1"/>
      <c r="J697" s="1"/>
      <c r="K697" s="1"/>
      <c r="L697" s="1"/>
      <c r="T697" s="1"/>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457"/>
      <c r="AT697" s="457"/>
      <c r="AU697" s="457"/>
      <c r="AV697" s="457"/>
      <c r="AW697" s="457"/>
      <c r="AX697" s="457"/>
      <c r="AY697" s="457"/>
      <c r="AZ697" s="457"/>
      <c r="BA697" s="457"/>
      <c r="BB697" s="457"/>
      <c r="BC697" s="457"/>
      <c r="BD697" s="457"/>
      <c r="BE697" s="457"/>
      <c r="BF697" s="457"/>
      <c r="BG697" s="457"/>
      <c r="BH697" s="457"/>
      <c r="BI697" s="457"/>
      <c r="BJ697" s="457"/>
      <c r="BK697" s="457"/>
      <c r="BL697" s="457"/>
      <c r="BM697" s="457"/>
      <c r="BN697" s="457"/>
      <c r="BO697" s="457"/>
      <c r="BP697" s="457"/>
      <c r="BQ697" s="457"/>
      <c r="BR697" s="457"/>
      <c r="BS697" s="457"/>
      <c r="BT697" s="457"/>
      <c r="BU697" s="457"/>
      <c r="BV697" s="457"/>
      <c r="BW697" s="457"/>
    </row>
    <row r="698" spans="1:75" ht="12.75">
      <c r="A698" s="1"/>
      <c r="B698" s="1"/>
      <c r="C698" s="1"/>
      <c r="D698" s="1"/>
      <c r="E698" s="1"/>
      <c r="F698" s="1"/>
      <c r="G698" s="1"/>
      <c r="H698" s="1"/>
      <c r="I698" s="1"/>
      <c r="J698" s="1"/>
      <c r="K698" s="1"/>
      <c r="L698" s="1"/>
      <c r="T698" s="1"/>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457"/>
      <c r="AT698" s="457"/>
      <c r="AU698" s="457"/>
      <c r="AV698" s="457"/>
      <c r="AW698" s="457"/>
      <c r="AX698" s="457"/>
      <c r="AY698" s="457"/>
      <c r="AZ698" s="457"/>
      <c r="BA698" s="457"/>
      <c r="BB698" s="457"/>
      <c r="BC698" s="457"/>
      <c r="BD698" s="457"/>
      <c r="BE698" s="457"/>
      <c r="BF698" s="457"/>
      <c r="BG698" s="457"/>
      <c r="BH698" s="457"/>
      <c r="BI698" s="457"/>
      <c r="BJ698" s="457"/>
      <c r="BK698" s="457"/>
      <c r="BL698" s="457"/>
      <c r="BM698" s="457"/>
      <c r="BN698" s="457"/>
      <c r="BO698" s="457"/>
      <c r="BP698" s="457"/>
      <c r="BQ698" s="457"/>
      <c r="BR698" s="457"/>
      <c r="BS698" s="457"/>
      <c r="BT698" s="457"/>
      <c r="BU698" s="457"/>
      <c r="BV698" s="457"/>
      <c r="BW698" s="457"/>
    </row>
    <row r="699" spans="1:75" ht="12.75">
      <c r="A699" s="1"/>
      <c r="B699" s="1"/>
      <c r="C699" s="1"/>
      <c r="D699" s="1"/>
      <c r="E699" s="1"/>
      <c r="F699" s="1"/>
      <c r="G699" s="1"/>
      <c r="H699" s="1"/>
      <c r="I699" s="1"/>
      <c r="J699" s="1"/>
      <c r="K699" s="1"/>
      <c r="L699" s="1"/>
      <c r="T699" s="1"/>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457"/>
      <c r="AT699" s="457"/>
      <c r="AU699" s="457"/>
      <c r="AV699" s="457"/>
      <c r="AW699" s="457"/>
      <c r="AX699" s="457"/>
      <c r="AY699" s="457"/>
      <c r="AZ699" s="457"/>
      <c r="BA699" s="457"/>
      <c r="BB699" s="457"/>
      <c r="BC699" s="457"/>
      <c r="BD699" s="457"/>
      <c r="BE699" s="457"/>
      <c r="BF699" s="457"/>
      <c r="BG699" s="457"/>
      <c r="BH699" s="457"/>
      <c r="BI699" s="457"/>
      <c r="BJ699" s="457"/>
      <c r="BK699" s="457"/>
      <c r="BL699" s="457"/>
      <c r="BM699" s="457"/>
      <c r="BN699" s="457"/>
      <c r="BO699" s="457"/>
      <c r="BP699" s="457"/>
      <c r="BQ699" s="457"/>
      <c r="BR699" s="457"/>
      <c r="BS699" s="457"/>
      <c r="BT699" s="457"/>
      <c r="BU699" s="457"/>
      <c r="BV699" s="457"/>
      <c r="BW699" s="457"/>
    </row>
    <row r="700" spans="1:75" ht="12.75">
      <c r="A700" s="1"/>
      <c r="B700" s="1"/>
      <c r="C700" s="1"/>
      <c r="D700" s="1"/>
      <c r="E700" s="1"/>
      <c r="F700" s="1"/>
      <c r="G700" s="1"/>
      <c r="H700" s="1"/>
      <c r="I700" s="1"/>
      <c r="J700" s="1"/>
      <c r="K700" s="1"/>
      <c r="L700" s="1"/>
      <c r="T700" s="1"/>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457"/>
      <c r="AT700" s="457"/>
      <c r="AU700" s="457"/>
      <c r="AV700" s="457"/>
      <c r="AW700" s="457"/>
      <c r="AX700" s="457"/>
      <c r="AY700" s="457"/>
      <c r="AZ700" s="457"/>
      <c r="BA700" s="457"/>
      <c r="BB700" s="457"/>
      <c r="BC700" s="457"/>
      <c r="BD700" s="457"/>
      <c r="BE700" s="457"/>
      <c r="BF700" s="457"/>
      <c r="BG700" s="457"/>
      <c r="BH700" s="457"/>
      <c r="BI700" s="457"/>
      <c r="BJ700" s="457"/>
      <c r="BK700" s="457"/>
      <c r="BL700" s="457"/>
      <c r="BM700" s="457"/>
      <c r="BN700" s="457"/>
      <c r="BO700" s="457"/>
      <c r="BP700" s="457"/>
      <c r="BQ700" s="457"/>
      <c r="BR700" s="457"/>
      <c r="BS700" s="457"/>
      <c r="BT700" s="457"/>
      <c r="BU700" s="457"/>
      <c r="BV700" s="457"/>
      <c r="BW700" s="457"/>
    </row>
    <row r="701" spans="1:75" ht="12.75">
      <c r="A701" s="1"/>
      <c r="B701" s="1"/>
      <c r="C701" s="1"/>
      <c r="D701" s="1"/>
      <c r="E701" s="1"/>
      <c r="F701" s="1"/>
      <c r="G701" s="1"/>
      <c r="H701" s="1"/>
      <c r="I701" s="1"/>
      <c r="J701" s="1"/>
      <c r="K701" s="1"/>
      <c r="L701" s="1"/>
      <c r="T701" s="1"/>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457"/>
      <c r="AT701" s="457"/>
      <c r="AU701" s="457"/>
      <c r="AV701" s="457"/>
      <c r="AW701" s="457"/>
      <c r="AX701" s="457"/>
      <c r="AY701" s="457"/>
      <c r="AZ701" s="457"/>
      <c r="BA701" s="457"/>
      <c r="BB701" s="457"/>
      <c r="BC701" s="457"/>
      <c r="BD701" s="457"/>
      <c r="BE701" s="457"/>
      <c r="BF701" s="457"/>
      <c r="BG701" s="457"/>
      <c r="BH701" s="457"/>
      <c r="BI701" s="457"/>
      <c r="BJ701" s="457"/>
      <c r="BK701" s="457"/>
      <c r="BL701" s="457"/>
      <c r="BM701" s="457"/>
      <c r="BN701" s="457"/>
      <c r="BO701" s="457"/>
      <c r="BP701" s="457"/>
      <c r="BQ701" s="457"/>
      <c r="BR701" s="457"/>
      <c r="BS701" s="457"/>
      <c r="BT701" s="457"/>
      <c r="BU701" s="457"/>
      <c r="BV701" s="457"/>
      <c r="BW701" s="457"/>
    </row>
    <row r="702" spans="1:75" ht="12.75">
      <c r="A702" s="1"/>
      <c r="B702" s="1"/>
      <c r="C702" s="1"/>
      <c r="D702" s="1"/>
      <c r="E702" s="1"/>
      <c r="F702" s="1"/>
      <c r="G702" s="1"/>
      <c r="H702" s="1"/>
      <c r="I702" s="1"/>
      <c r="J702" s="1"/>
      <c r="K702" s="1"/>
      <c r="L702" s="1"/>
      <c r="T702" s="1"/>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457"/>
      <c r="AT702" s="457"/>
      <c r="AU702" s="457"/>
      <c r="AV702" s="457"/>
      <c r="AW702" s="457"/>
      <c r="AX702" s="457"/>
      <c r="AY702" s="457"/>
      <c r="AZ702" s="457"/>
      <c r="BA702" s="457"/>
      <c r="BB702" s="457"/>
      <c r="BC702" s="457"/>
      <c r="BD702" s="457"/>
      <c r="BE702" s="457"/>
      <c r="BF702" s="457"/>
      <c r="BG702" s="457"/>
      <c r="BH702" s="457"/>
      <c r="BI702" s="457"/>
      <c r="BJ702" s="457"/>
      <c r="BK702" s="457"/>
      <c r="BL702" s="457"/>
      <c r="BM702" s="457"/>
      <c r="BN702" s="457"/>
      <c r="BO702" s="457"/>
      <c r="BP702" s="457"/>
      <c r="BQ702" s="457"/>
      <c r="BR702" s="457"/>
      <c r="BS702" s="457"/>
      <c r="BT702" s="457"/>
      <c r="BU702" s="457"/>
      <c r="BV702" s="457"/>
      <c r="BW702" s="457"/>
    </row>
    <row r="703" spans="1:75" ht="12.75">
      <c r="A703" s="1"/>
      <c r="B703" s="1"/>
      <c r="C703" s="1"/>
      <c r="D703" s="1"/>
      <c r="E703" s="1"/>
      <c r="F703" s="1"/>
      <c r="G703" s="1"/>
      <c r="H703" s="1"/>
      <c r="I703" s="1"/>
      <c r="J703" s="1"/>
      <c r="K703" s="1"/>
      <c r="L703" s="1"/>
      <c r="T703" s="1"/>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457"/>
      <c r="AT703" s="457"/>
      <c r="AU703" s="457"/>
      <c r="AV703" s="457"/>
      <c r="AW703" s="457"/>
      <c r="AX703" s="457"/>
      <c r="AY703" s="457"/>
      <c r="AZ703" s="457"/>
      <c r="BA703" s="457"/>
      <c r="BB703" s="457"/>
      <c r="BC703" s="457"/>
      <c r="BD703" s="457"/>
      <c r="BE703" s="457"/>
      <c r="BF703" s="457"/>
      <c r="BG703" s="457"/>
      <c r="BH703" s="457"/>
      <c r="BI703" s="457"/>
      <c r="BJ703" s="457"/>
      <c r="BK703" s="457"/>
      <c r="BL703" s="457"/>
      <c r="BM703" s="457"/>
      <c r="BN703" s="457"/>
      <c r="BO703" s="457"/>
      <c r="BP703" s="457"/>
      <c r="BQ703" s="457"/>
      <c r="BR703" s="457"/>
      <c r="BS703" s="457"/>
      <c r="BT703" s="457"/>
      <c r="BU703" s="457"/>
      <c r="BV703" s="457"/>
      <c r="BW703" s="457"/>
    </row>
    <row r="704" spans="1:75" ht="12.75">
      <c r="A704" s="1"/>
      <c r="B704" s="1"/>
      <c r="C704" s="1"/>
      <c r="D704" s="1"/>
      <c r="E704" s="1"/>
      <c r="F704" s="1"/>
      <c r="G704" s="1"/>
      <c r="H704" s="1"/>
      <c r="I704" s="1"/>
      <c r="J704" s="1"/>
      <c r="K704" s="1"/>
      <c r="L704" s="1"/>
      <c r="T704" s="1"/>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457"/>
      <c r="AT704" s="457"/>
      <c r="AU704" s="457"/>
      <c r="AV704" s="457"/>
      <c r="AW704" s="457"/>
      <c r="AX704" s="457"/>
      <c r="AY704" s="457"/>
      <c r="AZ704" s="457"/>
      <c r="BA704" s="457"/>
      <c r="BB704" s="457"/>
      <c r="BC704" s="457"/>
      <c r="BD704" s="457"/>
      <c r="BE704" s="457"/>
      <c r="BF704" s="457"/>
      <c r="BG704" s="457"/>
      <c r="BH704" s="457"/>
      <c r="BI704" s="457"/>
      <c r="BJ704" s="457"/>
      <c r="BK704" s="457"/>
      <c r="BL704" s="457"/>
      <c r="BM704" s="457"/>
      <c r="BN704" s="457"/>
      <c r="BO704" s="457"/>
      <c r="BP704" s="457"/>
      <c r="BQ704" s="457"/>
      <c r="BR704" s="457"/>
      <c r="BS704" s="457"/>
      <c r="BT704" s="457"/>
      <c r="BU704" s="457"/>
      <c r="BV704" s="457"/>
      <c r="BW704" s="457"/>
    </row>
    <row r="705" spans="1:75" ht="12.75">
      <c r="A705" s="1"/>
      <c r="B705" s="1"/>
      <c r="C705" s="1"/>
      <c r="D705" s="1"/>
      <c r="E705" s="1"/>
      <c r="F705" s="1"/>
      <c r="G705" s="1"/>
      <c r="H705" s="1"/>
      <c r="I705" s="1"/>
      <c r="J705" s="1"/>
      <c r="K705" s="1"/>
      <c r="L705" s="1"/>
      <c r="T705" s="1"/>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457"/>
      <c r="AT705" s="457"/>
      <c r="AU705" s="457"/>
      <c r="AV705" s="457"/>
      <c r="AW705" s="457"/>
      <c r="AX705" s="457"/>
      <c r="AY705" s="457"/>
      <c r="AZ705" s="457"/>
      <c r="BA705" s="457"/>
      <c r="BB705" s="457"/>
      <c r="BC705" s="457"/>
      <c r="BD705" s="457"/>
      <c r="BE705" s="457"/>
      <c r="BF705" s="457"/>
      <c r="BG705" s="457"/>
      <c r="BH705" s="457"/>
      <c r="BI705" s="457"/>
      <c r="BJ705" s="457"/>
      <c r="BK705" s="457"/>
      <c r="BL705" s="457"/>
      <c r="BM705" s="457"/>
      <c r="BN705" s="457"/>
      <c r="BO705" s="457"/>
      <c r="BP705" s="457"/>
      <c r="BQ705" s="457"/>
      <c r="BR705" s="457"/>
      <c r="BS705" s="457"/>
      <c r="BT705" s="457"/>
      <c r="BU705" s="457"/>
      <c r="BV705" s="457"/>
      <c r="BW705" s="457"/>
    </row>
    <row r="706" spans="1:75" ht="12.75">
      <c r="A706" s="1"/>
      <c r="B706" s="1"/>
      <c r="C706" s="1"/>
      <c r="D706" s="1"/>
      <c r="E706" s="1"/>
      <c r="F706" s="1"/>
      <c r="G706" s="1"/>
      <c r="H706" s="1"/>
      <c r="I706" s="1"/>
      <c r="J706" s="1"/>
      <c r="K706" s="1"/>
      <c r="L706" s="1"/>
      <c r="T706" s="1"/>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457"/>
      <c r="AT706" s="457"/>
      <c r="AU706" s="457"/>
      <c r="AV706" s="457"/>
      <c r="AW706" s="457"/>
      <c r="AX706" s="457"/>
      <c r="AY706" s="457"/>
      <c r="AZ706" s="457"/>
      <c r="BA706" s="457"/>
      <c r="BB706" s="457"/>
      <c r="BC706" s="457"/>
      <c r="BD706" s="457"/>
      <c r="BE706" s="457"/>
      <c r="BF706" s="457"/>
      <c r="BG706" s="457"/>
      <c r="BH706" s="457"/>
      <c r="BI706" s="457"/>
      <c r="BJ706" s="457"/>
      <c r="BK706" s="457"/>
      <c r="BL706" s="457"/>
      <c r="BM706" s="457"/>
      <c r="BN706" s="457"/>
      <c r="BO706" s="457"/>
      <c r="BP706" s="457"/>
      <c r="BQ706" s="457"/>
      <c r="BR706" s="457"/>
      <c r="BS706" s="457"/>
      <c r="BT706" s="457"/>
      <c r="BU706" s="457"/>
      <c r="BV706" s="457"/>
      <c r="BW706" s="457"/>
    </row>
    <row r="707" spans="1:75" ht="12.75">
      <c r="A707" s="1"/>
      <c r="B707" s="1"/>
      <c r="C707" s="1"/>
      <c r="D707" s="1"/>
      <c r="E707" s="1"/>
      <c r="F707" s="1"/>
      <c r="G707" s="1"/>
      <c r="H707" s="1"/>
      <c r="I707" s="1"/>
      <c r="J707" s="1"/>
      <c r="K707" s="1"/>
      <c r="L707" s="1"/>
      <c r="T707" s="1"/>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457"/>
      <c r="AT707" s="457"/>
      <c r="AU707" s="457"/>
      <c r="AV707" s="457"/>
      <c r="AW707" s="457"/>
      <c r="AX707" s="457"/>
      <c r="AY707" s="457"/>
      <c r="AZ707" s="457"/>
      <c r="BA707" s="457"/>
      <c r="BB707" s="457"/>
      <c r="BC707" s="457"/>
      <c r="BD707" s="457"/>
      <c r="BE707" s="457"/>
      <c r="BF707" s="457"/>
      <c r="BG707" s="457"/>
      <c r="BH707" s="457"/>
      <c r="BI707" s="457"/>
      <c r="BJ707" s="457"/>
      <c r="BK707" s="457"/>
      <c r="BL707" s="457"/>
      <c r="BM707" s="457"/>
      <c r="BN707" s="457"/>
      <c r="BO707" s="457"/>
      <c r="BP707" s="457"/>
      <c r="BQ707" s="457"/>
      <c r="BR707" s="457"/>
      <c r="BS707" s="457"/>
      <c r="BT707" s="457"/>
      <c r="BU707" s="457"/>
      <c r="BV707" s="457"/>
      <c r="BW707" s="457"/>
    </row>
    <row r="708" spans="1:75" ht="12.75">
      <c r="A708" s="1"/>
      <c r="B708" s="1"/>
      <c r="C708" s="1"/>
      <c r="D708" s="1"/>
      <c r="E708" s="1"/>
      <c r="F708" s="1"/>
      <c r="G708" s="1"/>
      <c r="H708" s="1"/>
      <c r="I708" s="1"/>
      <c r="J708" s="1"/>
      <c r="K708" s="1"/>
      <c r="L708" s="1"/>
      <c r="T708" s="1"/>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457"/>
      <c r="AT708" s="457"/>
      <c r="AU708" s="457"/>
      <c r="AV708" s="457"/>
      <c r="AW708" s="457"/>
      <c r="AX708" s="457"/>
      <c r="AY708" s="457"/>
      <c r="AZ708" s="457"/>
      <c r="BA708" s="457"/>
      <c r="BB708" s="457"/>
      <c r="BC708" s="457"/>
      <c r="BD708" s="457"/>
      <c r="BE708" s="457"/>
      <c r="BF708" s="457"/>
      <c r="BG708" s="457"/>
      <c r="BH708" s="457"/>
      <c r="BI708" s="457"/>
      <c r="BJ708" s="457"/>
      <c r="BK708" s="457"/>
      <c r="BL708" s="457"/>
      <c r="BM708" s="457"/>
      <c r="BN708" s="457"/>
      <c r="BO708" s="457"/>
      <c r="BP708" s="457"/>
      <c r="BQ708" s="457"/>
      <c r="BR708" s="457"/>
      <c r="BS708" s="457"/>
      <c r="BT708" s="457"/>
      <c r="BU708" s="457"/>
      <c r="BV708" s="457"/>
      <c r="BW708" s="457"/>
    </row>
    <row r="709" spans="1:75" ht="12.75">
      <c r="A709" s="1"/>
      <c r="B709" s="1"/>
      <c r="C709" s="1"/>
      <c r="D709" s="1"/>
      <c r="E709" s="1"/>
      <c r="F709" s="1"/>
      <c r="G709" s="1"/>
      <c r="H709" s="1"/>
      <c r="I709" s="1"/>
      <c r="J709" s="1"/>
      <c r="K709" s="1"/>
      <c r="L709" s="1"/>
      <c r="T709" s="1"/>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457"/>
      <c r="AT709" s="457"/>
      <c r="AU709" s="457"/>
      <c r="AV709" s="457"/>
      <c r="AW709" s="457"/>
      <c r="AX709" s="457"/>
      <c r="AY709" s="457"/>
      <c r="AZ709" s="457"/>
      <c r="BA709" s="457"/>
      <c r="BB709" s="457"/>
      <c r="BC709" s="457"/>
      <c r="BD709" s="457"/>
      <c r="BE709" s="457"/>
      <c r="BF709" s="457"/>
      <c r="BG709" s="457"/>
      <c r="BH709" s="457"/>
      <c r="BI709" s="457"/>
      <c r="BJ709" s="457"/>
      <c r="BK709" s="457"/>
      <c r="BL709" s="457"/>
      <c r="BM709" s="457"/>
      <c r="BN709" s="457"/>
      <c r="BO709" s="457"/>
      <c r="BP709" s="457"/>
      <c r="BQ709" s="457"/>
      <c r="BR709" s="457"/>
      <c r="BS709" s="457"/>
      <c r="BT709" s="457"/>
      <c r="BU709" s="457"/>
      <c r="BV709" s="457"/>
      <c r="BW709" s="457"/>
    </row>
    <row r="710" spans="1:75" ht="12.75">
      <c r="A710" s="1"/>
      <c r="B710" s="1"/>
      <c r="C710" s="1"/>
      <c r="D710" s="1"/>
      <c r="E710" s="1"/>
      <c r="F710" s="1"/>
      <c r="G710" s="1"/>
      <c r="H710" s="1"/>
      <c r="I710" s="1"/>
      <c r="J710" s="1"/>
      <c r="K710" s="1"/>
      <c r="L710" s="1"/>
      <c r="T710" s="1"/>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457"/>
      <c r="AT710" s="457"/>
      <c r="AU710" s="457"/>
      <c r="AV710" s="457"/>
      <c r="AW710" s="457"/>
      <c r="AX710" s="457"/>
      <c r="AY710" s="457"/>
      <c r="AZ710" s="457"/>
      <c r="BA710" s="457"/>
      <c r="BB710" s="457"/>
      <c r="BC710" s="457"/>
      <c r="BD710" s="457"/>
      <c r="BE710" s="457"/>
      <c r="BF710" s="457"/>
      <c r="BG710" s="457"/>
      <c r="BH710" s="457"/>
      <c r="BI710" s="457"/>
      <c r="BJ710" s="457"/>
      <c r="BK710" s="457"/>
      <c r="BL710" s="457"/>
      <c r="BM710" s="457"/>
      <c r="BN710" s="457"/>
      <c r="BO710" s="457"/>
      <c r="BP710" s="457"/>
      <c r="BQ710" s="457"/>
      <c r="BR710" s="457"/>
      <c r="BS710" s="457"/>
      <c r="BT710" s="457"/>
      <c r="BU710" s="457"/>
      <c r="BV710" s="457"/>
      <c r="BW710" s="457"/>
    </row>
    <row r="711" spans="1:75" ht="12.75">
      <c r="A711" s="1"/>
      <c r="B711" s="1"/>
      <c r="C711" s="1"/>
      <c r="D711" s="1"/>
      <c r="E711" s="1"/>
      <c r="F711" s="1"/>
      <c r="G711" s="1"/>
      <c r="H711" s="1"/>
      <c r="I711" s="1"/>
      <c r="J711" s="1"/>
      <c r="K711" s="1"/>
      <c r="L711" s="1"/>
      <c r="T711" s="1"/>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457"/>
      <c r="AT711" s="457"/>
      <c r="AU711" s="457"/>
      <c r="AV711" s="457"/>
      <c r="AW711" s="457"/>
      <c r="AX711" s="457"/>
      <c r="AY711" s="457"/>
      <c r="AZ711" s="457"/>
      <c r="BA711" s="457"/>
      <c r="BB711" s="457"/>
      <c r="BC711" s="457"/>
      <c r="BD711" s="457"/>
      <c r="BE711" s="457"/>
      <c r="BF711" s="457"/>
      <c r="BG711" s="457"/>
      <c r="BH711" s="457"/>
      <c r="BI711" s="457"/>
      <c r="BJ711" s="457"/>
      <c r="BK711" s="457"/>
      <c r="BL711" s="457"/>
      <c r="BM711" s="457"/>
      <c r="BN711" s="457"/>
      <c r="BO711" s="457"/>
      <c r="BP711" s="457"/>
      <c r="BQ711" s="457"/>
      <c r="BR711" s="457"/>
      <c r="BS711" s="457"/>
      <c r="BT711" s="457"/>
      <c r="BU711" s="457"/>
      <c r="BV711" s="457"/>
      <c r="BW711" s="457"/>
    </row>
    <row r="712" spans="1:75" ht="12.75">
      <c r="A712" s="1"/>
      <c r="B712" s="1"/>
      <c r="C712" s="1"/>
      <c r="D712" s="1"/>
      <c r="E712" s="1"/>
      <c r="F712" s="1"/>
      <c r="G712" s="1"/>
      <c r="H712" s="1"/>
      <c r="I712" s="1"/>
      <c r="J712" s="1"/>
      <c r="K712" s="1"/>
      <c r="L712" s="1"/>
      <c r="T712" s="1"/>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457"/>
      <c r="AT712" s="457"/>
      <c r="AU712" s="457"/>
      <c r="AV712" s="457"/>
      <c r="AW712" s="457"/>
      <c r="AX712" s="457"/>
      <c r="AY712" s="457"/>
      <c r="AZ712" s="457"/>
      <c r="BA712" s="457"/>
      <c r="BB712" s="457"/>
      <c r="BC712" s="457"/>
      <c r="BD712" s="457"/>
      <c r="BE712" s="457"/>
      <c r="BF712" s="457"/>
      <c r="BG712" s="457"/>
      <c r="BH712" s="457"/>
      <c r="BI712" s="457"/>
      <c r="BJ712" s="457"/>
      <c r="BK712" s="457"/>
      <c r="BL712" s="457"/>
      <c r="BM712" s="457"/>
      <c r="BN712" s="457"/>
      <c r="BO712" s="457"/>
      <c r="BP712" s="457"/>
      <c r="BQ712" s="457"/>
      <c r="BR712" s="457"/>
      <c r="BS712" s="457"/>
      <c r="BT712" s="457"/>
      <c r="BU712" s="457"/>
      <c r="BV712" s="457"/>
      <c r="BW712" s="457"/>
    </row>
    <row r="713" spans="1:75" ht="12.75">
      <c r="A713" s="1"/>
      <c r="B713" s="1"/>
      <c r="C713" s="1"/>
      <c r="D713" s="1"/>
      <c r="E713" s="1"/>
      <c r="F713" s="1"/>
      <c r="G713" s="1"/>
      <c r="H713" s="1"/>
      <c r="I713" s="1"/>
      <c r="J713" s="1"/>
      <c r="K713" s="1"/>
      <c r="L713" s="1"/>
      <c r="T713" s="1"/>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457"/>
      <c r="AT713" s="457"/>
      <c r="AU713" s="457"/>
      <c r="AV713" s="457"/>
      <c r="AW713" s="457"/>
      <c r="AX713" s="457"/>
      <c r="AY713" s="457"/>
      <c r="AZ713" s="457"/>
      <c r="BA713" s="457"/>
      <c r="BB713" s="457"/>
      <c r="BC713" s="457"/>
      <c r="BD713" s="457"/>
      <c r="BE713" s="457"/>
      <c r="BF713" s="457"/>
      <c r="BG713" s="457"/>
      <c r="BH713" s="457"/>
      <c r="BI713" s="457"/>
      <c r="BJ713" s="457"/>
      <c r="BK713" s="457"/>
      <c r="BL713" s="457"/>
      <c r="BM713" s="457"/>
      <c r="BN713" s="457"/>
      <c r="BO713" s="457"/>
      <c r="BP713" s="457"/>
      <c r="BQ713" s="457"/>
      <c r="BR713" s="457"/>
      <c r="BS713" s="457"/>
      <c r="BT713" s="457"/>
      <c r="BU713" s="457"/>
      <c r="BV713" s="457"/>
      <c r="BW713" s="457"/>
    </row>
    <row r="714" spans="1:75" ht="12.75">
      <c r="A714" s="1"/>
      <c r="B714" s="1"/>
      <c r="C714" s="1"/>
      <c r="D714" s="1"/>
      <c r="E714" s="1"/>
      <c r="F714" s="1"/>
      <c r="G714" s="1"/>
      <c r="H714" s="1"/>
      <c r="I714" s="1"/>
      <c r="J714" s="1"/>
      <c r="K714" s="1"/>
      <c r="L714" s="1"/>
      <c r="T714" s="1"/>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457"/>
      <c r="AT714" s="457"/>
      <c r="AU714" s="457"/>
      <c r="AV714" s="457"/>
      <c r="AW714" s="457"/>
      <c r="AX714" s="457"/>
      <c r="AY714" s="457"/>
      <c r="AZ714" s="457"/>
      <c r="BA714" s="457"/>
      <c r="BB714" s="457"/>
      <c r="BC714" s="457"/>
      <c r="BD714" s="457"/>
      <c r="BE714" s="457"/>
      <c r="BF714" s="457"/>
      <c r="BG714" s="457"/>
      <c r="BH714" s="457"/>
      <c r="BI714" s="457"/>
      <c r="BJ714" s="457"/>
      <c r="BK714" s="457"/>
      <c r="BL714" s="457"/>
      <c r="BM714" s="457"/>
      <c r="BN714" s="457"/>
      <c r="BO714" s="457"/>
      <c r="BP714" s="457"/>
      <c r="BQ714" s="457"/>
      <c r="BR714" s="457"/>
      <c r="BS714" s="457"/>
      <c r="BT714" s="457"/>
      <c r="BU714" s="457"/>
      <c r="BV714" s="457"/>
      <c r="BW714" s="457"/>
    </row>
    <row r="715" spans="1:75" ht="12.75">
      <c r="A715" s="1"/>
      <c r="B715" s="1"/>
      <c r="C715" s="1"/>
      <c r="D715" s="1"/>
      <c r="E715" s="1"/>
      <c r="F715" s="1"/>
      <c r="G715" s="1"/>
      <c r="H715" s="1"/>
      <c r="I715" s="1"/>
      <c r="J715" s="1"/>
      <c r="K715" s="1"/>
      <c r="L715" s="1"/>
      <c r="T715" s="1"/>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457"/>
      <c r="AT715" s="457"/>
      <c r="AU715" s="457"/>
      <c r="AV715" s="457"/>
      <c r="AW715" s="457"/>
      <c r="AX715" s="457"/>
      <c r="AY715" s="457"/>
      <c r="AZ715" s="457"/>
      <c r="BA715" s="457"/>
      <c r="BB715" s="457"/>
      <c r="BC715" s="457"/>
      <c r="BD715" s="457"/>
      <c r="BE715" s="457"/>
      <c r="BF715" s="457"/>
      <c r="BG715" s="457"/>
      <c r="BH715" s="457"/>
      <c r="BI715" s="457"/>
      <c r="BJ715" s="457"/>
      <c r="BK715" s="457"/>
      <c r="BL715" s="457"/>
      <c r="BM715" s="457"/>
      <c r="BN715" s="457"/>
      <c r="BO715" s="457"/>
      <c r="BP715" s="457"/>
      <c r="BQ715" s="457"/>
      <c r="BR715" s="457"/>
      <c r="BS715" s="457"/>
      <c r="BT715" s="457"/>
      <c r="BU715" s="457"/>
      <c r="BV715" s="457"/>
      <c r="BW715" s="457"/>
    </row>
    <row r="716" spans="1:75" ht="12.75">
      <c r="A716" s="1"/>
      <c r="B716" s="1"/>
      <c r="C716" s="1"/>
      <c r="D716" s="1"/>
      <c r="E716" s="1"/>
      <c r="F716" s="1"/>
      <c r="G716" s="1"/>
      <c r="H716" s="1"/>
      <c r="I716" s="1"/>
      <c r="J716" s="1"/>
      <c r="K716" s="1"/>
      <c r="L716" s="1"/>
      <c r="T716" s="1"/>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457"/>
      <c r="AT716" s="457"/>
      <c r="AU716" s="457"/>
      <c r="AV716" s="457"/>
      <c r="AW716" s="457"/>
      <c r="AX716" s="457"/>
      <c r="AY716" s="457"/>
      <c r="AZ716" s="457"/>
      <c r="BA716" s="457"/>
      <c r="BB716" s="457"/>
      <c r="BC716" s="457"/>
      <c r="BD716" s="457"/>
      <c r="BE716" s="457"/>
      <c r="BF716" s="457"/>
      <c r="BG716" s="457"/>
      <c r="BH716" s="457"/>
      <c r="BI716" s="457"/>
      <c r="BJ716" s="457"/>
      <c r="BK716" s="457"/>
      <c r="BL716" s="457"/>
      <c r="BM716" s="457"/>
      <c r="BN716" s="457"/>
      <c r="BO716" s="457"/>
      <c r="BP716" s="457"/>
      <c r="BQ716" s="457"/>
      <c r="BR716" s="457"/>
      <c r="BS716" s="457"/>
      <c r="BT716" s="457"/>
      <c r="BU716" s="457"/>
      <c r="BV716" s="457"/>
      <c r="BW716" s="457"/>
    </row>
    <row r="717" spans="1:75" ht="12.75">
      <c r="A717" s="1"/>
      <c r="B717" s="1"/>
      <c r="C717" s="1"/>
      <c r="D717" s="1"/>
      <c r="E717" s="1"/>
      <c r="F717" s="1"/>
      <c r="G717" s="1"/>
      <c r="H717" s="1"/>
      <c r="I717" s="1"/>
      <c r="J717" s="1"/>
      <c r="K717" s="1"/>
      <c r="L717" s="1"/>
      <c r="T717" s="1"/>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457"/>
      <c r="AT717" s="457"/>
      <c r="AU717" s="457"/>
      <c r="AV717" s="457"/>
      <c r="AW717" s="457"/>
      <c r="AX717" s="457"/>
      <c r="AY717" s="457"/>
      <c r="AZ717" s="457"/>
      <c r="BA717" s="457"/>
      <c r="BB717" s="457"/>
      <c r="BC717" s="457"/>
      <c r="BD717" s="457"/>
      <c r="BE717" s="457"/>
      <c r="BF717" s="457"/>
      <c r="BG717" s="457"/>
      <c r="BH717" s="457"/>
      <c r="BI717" s="457"/>
      <c r="BJ717" s="457"/>
      <c r="BK717" s="457"/>
      <c r="BL717" s="457"/>
      <c r="BM717" s="457"/>
      <c r="BN717" s="457"/>
      <c r="BO717" s="457"/>
      <c r="BP717" s="457"/>
      <c r="BQ717" s="457"/>
      <c r="BR717" s="457"/>
      <c r="BS717" s="457"/>
      <c r="BT717" s="457"/>
      <c r="BU717" s="457"/>
      <c r="BV717" s="457"/>
      <c r="BW717" s="457"/>
    </row>
    <row r="718" spans="1:75" ht="12.75">
      <c r="A718" s="1"/>
      <c r="B718" s="1"/>
      <c r="C718" s="1"/>
      <c r="D718" s="1"/>
      <c r="E718" s="1"/>
      <c r="F718" s="1"/>
      <c r="G718" s="1"/>
      <c r="H718" s="1"/>
      <c r="I718" s="1"/>
      <c r="J718" s="1"/>
      <c r="K718" s="1"/>
      <c r="L718" s="1"/>
      <c r="T718" s="1"/>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457"/>
      <c r="AT718" s="457"/>
      <c r="AU718" s="457"/>
      <c r="AV718" s="457"/>
      <c r="AW718" s="457"/>
      <c r="AX718" s="457"/>
      <c r="AY718" s="457"/>
      <c r="AZ718" s="457"/>
      <c r="BA718" s="457"/>
      <c r="BB718" s="457"/>
      <c r="BC718" s="457"/>
      <c r="BD718" s="457"/>
      <c r="BE718" s="457"/>
      <c r="BF718" s="457"/>
      <c r="BG718" s="457"/>
      <c r="BH718" s="457"/>
      <c r="BI718" s="457"/>
      <c r="BJ718" s="457"/>
      <c r="BK718" s="457"/>
      <c r="BL718" s="457"/>
      <c r="BM718" s="457"/>
      <c r="BN718" s="457"/>
      <c r="BO718" s="457"/>
      <c r="BP718" s="457"/>
      <c r="BQ718" s="457"/>
      <c r="BR718" s="457"/>
      <c r="BS718" s="457"/>
      <c r="BT718" s="457"/>
      <c r="BU718" s="457"/>
      <c r="BV718" s="457"/>
      <c r="BW718" s="457"/>
    </row>
    <row r="719" spans="1:75" ht="12.75">
      <c r="A719" s="1"/>
      <c r="B719" s="1"/>
      <c r="C719" s="1"/>
      <c r="D719" s="1"/>
      <c r="E719" s="1"/>
      <c r="F719" s="1"/>
      <c r="G719" s="1"/>
      <c r="H719" s="1"/>
      <c r="I719" s="1"/>
      <c r="J719" s="1"/>
      <c r="K719" s="1"/>
      <c r="L719" s="1"/>
      <c r="T719" s="1"/>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457"/>
      <c r="AT719" s="457"/>
      <c r="AU719" s="457"/>
      <c r="AV719" s="457"/>
      <c r="AW719" s="457"/>
      <c r="AX719" s="457"/>
      <c r="AY719" s="457"/>
      <c r="AZ719" s="457"/>
      <c r="BA719" s="457"/>
      <c r="BB719" s="457"/>
      <c r="BC719" s="457"/>
      <c r="BD719" s="457"/>
      <c r="BE719" s="457"/>
      <c r="BF719" s="457"/>
      <c r="BG719" s="457"/>
      <c r="BH719" s="457"/>
      <c r="BI719" s="457"/>
      <c r="BJ719" s="457"/>
      <c r="BK719" s="457"/>
      <c r="BL719" s="457"/>
      <c r="BM719" s="457"/>
      <c r="BN719" s="457"/>
      <c r="BO719" s="457"/>
      <c r="BP719" s="457"/>
      <c r="BQ719" s="457"/>
      <c r="BR719" s="457"/>
      <c r="BS719" s="457"/>
      <c r="BT719" s="457"/>
      <c r="BU719" s="457"/>
      <c r="BV719" s="457"/>
      <c r="BW719" s="457"/>
    </row>
    <row r="720" spans="1:75" ht="12.75">
      <c r="A720" s="1"/>
      <c r="B720" s="1"/>
      <c r="C720" s="1"/>
      <c r="D720" s="1"/>
      <c r="E720" s="1"/>
      <c r="F720" s="1"/>
      <c r="G720" s="1"/>
      <c r="H720" s="1"/>
      <c r="I720" s="1"/>
      <c r="J720" s="1"/>
      <c r="K720" s="1"/>
      <c r="L720" s="1"/>
      <c r="T720" s="1"/>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457"/>
      <c r="AT720" s="457"/>
      <c r="AU720" s="457"/>
      <c r="AV720" s="457"/>
      <c r="AW720" s="457"/>
      <c r="AX720" s="457"/>
      <c r="AY720" s="457"/>
      <c r="AZ720" s="457"/>
      <c r="BA720" s="457"/>
      <c r="BB720" s="457"/>
      <c r="BC720" s="457"/>
      <c r="BD720" s="457"/>
      <c r="BE720" s="457"/>
      <c r="BF720" s="457"/>
      <c r="BG720" s="457"/>
      <c r="BH720" s="457"/>
      <c r="BI720" s="457"/>
      <c r="BJ720" s="457"/>
      <c r="BK720" s="457"/>
      <c r="BL720" s="457"/>
      <c r="BM720" s="457"/>
      <c r="BN720" s="457"/>
      <c r="BO720" s="457"/>
      <c r="BP720" s="457"/>
      <c r="BQ720" s="457"/>
      <c r="BR720" s="457"/>
      <c r="BS720" s="457"/>
      <c r="BT720" s="457"/>
      <c r="BU720" s="457"/>
      <c r="BV720" s="457"/>
      <c r="BW720" s="457"/>
    </row>
    <row r="721" spans="1:75" ht="12.75">
      <c r="A721" s="1"/>
      <c r="B721" s="1"/>
      <c r="C721" s="1"/>
      <c r="D721" s="1"/>
      <c r="E721" s="1"/>
      <c r="F721" s="1"/>
      <c r="G721" s="1"/>
      <c r="H721" s="1"/>
      <c r="I721" s="1"/>
      <c r="J721" s="1"/>
      <c r="K721" s="1"/>
      <c r="L721" s="1"/>
      <c r="T721" s="1"/>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457"/>
      <c r="AT721" s="457"/>
      <c r="AU721" s="457"/>
      <c r="AV721" s="457"/>
      <c r="AW721" s="457"/>
      <c r="AX721" s="457"/>
      <c r="AY721" s="457"/>
      <c r="AZ721" s="457"/>
      <c r="BA721" s="457"/>
      <c r="BB721" s="457"/>
      <c r="BC721" s="457"/>
      <c r="BD721" s="457"/>
      <c r="BE721" s="457"/>
      <c r="BF721" s="457"/>
      <c r="BG721" s="457"/>
      <c r="BH721" s="457"/>
      <c r="BI721" s="457"/>
      <c r="BJ721" s="457"/>
      <c r="BK721" s="457"/>
      <c r="BL721" s="457"/>
      <c r="BM721" s="457"/>
      <c r="BN721" s="457"/>
      <c r="BO721" s="457"/>
      <c r="BP721" s="457"/>
      <c r="BQ721" s="457"/>
      <c r="BR721" s="457"/>
      <c r="BS721" s="457"/>
      <c r="BT721" s="457"/>
      <c r="BU721" s="457"/>
      <c r="BV721" s="457"/>
      <c r="BW721" s="457"/>
    </row>
    <row r="722" spans="1:75" ht="12.75">
      <c r="A722" s="1"/>
      <c r="B722" s="1"/>
      <c r="C722" s="1"/>
      <c r="D722" s="1"/>
      <c r="E722" s="1"/>
      <c r="F722" s="1"/>
      <c r="G722" s="1"/>
      <c r="H722" s="1"/>
      <c r="I722" s="1"/>
      <c r="J722" s="1"/>
      <c r="K722" s="1"/>
      <c r="L722" s="1"/>
      <c r="T722" s="1"/>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457"/>
      <c r="AT722" s="457"/>
      <c r="AU722" s="457"/>
      <c r="AV722" s="457"/>
      <c r="AW722" s="457"/>
      <c r="AX722" s="457"/>
      <c r="AY722" s="457"/>
      <c r="AZ722" s="457"/>
      <c r="BA722" s="457"/>
      <c r="BB722" s="457"/>
      <c r="BC722" s="457"/>
      <c r="BD722" s="457"/>
      <c r="BE722" s="457"/>
      <c r="BF722" s="457"/>
      <c r="BG722" s="457"/>
      <c r="BH722" s="457"/>
      <c r="BI722" s="457"/>
      <c r="BJ722" s="457"/>
      <c r="BK722" s="457"/>
      <c r="BL722" s="457"/>
      <c r="BM722" s="457"/>
      <c r="BN722" s="457"/>
      <c r="BO722" s="457"/>
      <c r="BP722" s="457"/>
      <c r="BQ722" s="457"/>
      <c r="BR722" s="457"/>
      <c r="BS722" s="457"/>
      <c r="BT722" s="457"/>
      <c r="BU722" s="457"/>
      <c r="BV722" s="457"/>
      <c r="BW722" s="457"/>
    </row>
    <row r="723" spans="1:75" ht="12.75">
      <c r="A723" s="1"/>
      <c r="B723" s="1"/>
      <c r="C723" s="1"/>
      <c r="D723" s="1"/>
      <c r="E723" s="1"/>
      <c r="F723" s="1"/>
      <c r="G723" s="1"/>
      <c r="H723" s="1"/>
      <c r="I723" s="1"/>
      <c r="J723" s="1"/>
      <c r="K723" s="1"/>
      <c r="L723" s="1"/>
      <c r="T723" s="1"/>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457"/>
      <c r="AT723" s="457"/>
      <c r="AU723" s="457"/>
      <c r="AV723" s="457"/>
      <c r="AW723" s="457"/>
      <c r="AX723" s="457"/>
      <c r="AY723" s="457"/>
      <c r="AZ723" s="457"/>
      <c r="BA723" s="457"/>
      <c r="BB723" s="457"/>
      <c r="BC723" s="457"/>
      <c r="BD723" s="457"/>
      <c r="BE723" s="457"/>
      <c r="BF723" s="457"/>
      <c r="BG723" s="457"/>
      <c r="BH723" s="457"/>
      <c r="BI723" s="457"/>
      <c r="BJ723" s="457"/>
      <c r="BK723" s="457"/>
      <c r="BL723" s="457"/>
      <c r="BM723" s="457"/>
      <c r="BN723" s="457"/>
      <c r="BO723" s="457"/>
      <c r="BP723" s="457"/>
      <c r="BQ723" s="457"/>
      <c r="BR723" s="457"/>
      <c r="BS723" s="457"/>
      <c r="BT723" s="457"/>
      <c r="BU723" s="457"/>
      <c r="BV723" s="457"/>
      <c r="BW723" s="457"/>
    </row>
    <row r="724" spans="1:75" ht="12.75">
      <c r="A724" s="1"/>
      <c r="B724" s="1"/>
      <c r="C724" s="1"/>
      <c r="D724" s="1"/>
      <c r="E724" s="1"/>
      <c r="F724" s="1"/>
      <c r="G724" s="1"/>
      <c r="H724" s="1"/>
      <c r="I724" s="1"/>
      <c r="J724" s="1"/>
      <c r="K724" s="1"/>
      <c r="L724" s="1"/>
      <c r="T724" s="1"/>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457"/>
      <c r="AT724" s="457"/>
      <c r="AU724" s="457"/>
      <c r="AV724" s="457"/>
      <c r="AW724" s="457"/>
      <c r="AX724" s="457"/>
      <c r="AY724" s="457"/>
      <c r="AZ724" s="457"/>
      <c r="BA724" s="457"/>
      <c r="BB724" s="457"/>
      <c r="BC724" s="457"/>
      <c r="BD724" s="457"/>
      <c r="BE724" s="457"/>
      <c r="BF724" s="457"/>
      <c r="BG724" s="457"/>
      <c r="BH724" s="457"/>
      <c r="BI724" s="457"/>
      <c r="BJ724" s="457"/>
      <c r="BK724" s="457"/>
      <c r="BL724" s="457"/>
      <c r="BM724" s="457"/>
      <c r="BN724" s="457"/>
      <c r="BO724" s="457"/>
      <c r="BP724" s="457"/>
      <c r="BQ724" s="457"/>
      <c r="BR724" s="457"/>
      <c r="BS724" s="457"/>
      <c r="BT724" s="457"/>
      <c r="BU724" s="457"/>
      <c r="BV724" s="457"/>
      <c r="BW724" s="457"/>
    </row>
    <row r="725" spans="1:75" ht="12.75">
      <c r="A725" s="1"/>
      <c r="B725" s="1"/>
      <c r="C725" s="1"/>
      <c r="D725" s="1"/>
      <c r="E725" s="1"/>
      <c r="F725" s="1"/>
      <c r="G725" s="1"/>
      <c r="H725" s="1"/>
      <c r="I725" s="1"/>
      <c r="J725" s="1"/>
      <c r="K725" s="1"/>
      <c r="L725" s="1"/>
      <c r="T725" s="1"/>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457"/>
      <c r="AT725" s="457"/>
      <c r="AU725" s="457"/>
      <c r="AV725" s="457"/>
      <c r="AW725" s="457"/>
      <c r="AX725" s="457"/>
      <c r="AY725" s="457"/>
      <c r="AZ725" s="457"/>
      <c r="BA725" s="457"/>
      <c r="BB725" s="457"/>
      <c r="BC725" s="457"/>
      <c r="BD725" s="457"/>
      <c r="BE725" s="457"/>
      <c r="BF725" s="457"/>
      <c r="BG725" s="457"/>
      <c r="BH725" s="457"/>
      <c r="BI725" s="457"/>
      <c r="BJ725" s="457"/>
      <c r="BK725" s="457"/>
      <c r="BL725" s="457"/>
      <c r="BM725" s="457"/>
      <c r="BN725" s="457"/>
      <c r="BO725" s="457"/>
      <c r="BP725" s="457"/>
      <c r="BQ725" s="457"/>
      <c r="BR725" s="457"/>
      <c r="BS725" s="457"/>
      <c r="BT725" s="457"/>
      <c r="BU725" s="457"/>
      <c r="BV725" s="457"/>
      <c r="BW725" s="457"/>
    </row>
    <row r="726" spans="1:75" ht="12.75">
      <c r="A726" s="1"/>
      <c r="B726" s="1"/>
      <c r="C726" s="1"/>
      <c r="D726" s="1"/>
      <c r="E726" s="1"/>
      <c r="F726" s="1"/>
      <c r="G726" s="1"/>
      <c r="H726" s="1"/>
      <c r="I726" s="1"/>
      <c r="J726" s="1"/>
      <c r="K726" s="1"/>
      <c r="L726" s="1"/>
      <c r="T726" s="1"/>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457"/>
      <c r="AT726" s="457"/>
      <c r="AU726" s="457"/>
      <c r="AV726" s="457"/>
      <c r="AW726" s="457"/>
      <c r="AX726" s="457"/>
      <c r="AY726" s="457"/>
      <c r="AZ726" s="457"/>
      <c r="BA726" s="457"/>
      <c r="BB726" s="457"/>
      <c r="BC726" s="457"/>
      <c r="BD726" s="457"/>
      <c r="BE726" s="457"/>
      <c r="BF726" s="457"/>
      <c r="BG726" s="457"/>
      <c r="BH726" s="457"/>
      <c r="BI726" s="457"/>
      <c r="BJ726" s="457"/>
      <c r="BK726" s="457"/>
      <c r="BL726" s="457"/>
      <c r="BM726" s="457"/>
      <c r="BN726" s="457"/>
      <c r="BO726" s="457"/>
      <c r="BP726" s="457"/>
      <c r="BQ726" s="457"/>
      <c r="BR726" s="457"/>
      <c r="BS726" s="457"/>
      <c r="BT726" s="457"/>
      <c r="BU726" s="457"/>
      <c r="BV726" s="457"/>
      <c r="BW726" s="457"/>
    </row>
    <row r="727" spans="1:75" ht="12.75">
      <c r="A727" s="1"/>
      <c r="B727" s="1"/>
      <c r="C727" s="1"/>
      <c r="D727" s="1"/>
      <c r="E727" s="1"/>
      <c r="F727" s="1"/>
      <c r="G727" s="1"/>
      <c r="H727" s="1"/>
      <c r="I727" s="1"/>
      <c r="J727" s="1"/>
      <c r="K727" s="1"/>
      <c r="L727" s="1"/>
      <c r="T727" s="1"/>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457"/>
      <c r="AT727" s="457"/>
      <c r="AU727" s="457"/>
      <c r="AV727" s="457"/>
      <c r="AW727" s="457"/>
      <c r="AX727" s="457"/>
      <c r="AY727" s="457"/>
      <c r="AZ727" s="457"/>
      <c r="BA727" s="457"/>
      <c r="BB727" s="457"/>
      <c r="BC727" s="457"/>
      <c r="BD727" s="457"/>
      <c r="BE727" s="457"/>
      <c r="BF727" s="457"/>
      <c r="BG727" s="457"/>
      <c r="BH727" s="457"/>
      <c r="BI727" s="457"/>
      <c r="BJ727" s="457"/>
      <c r="BK727" s="457"/>
      <c r="BL727" s="457"/>
      <c r="BM727" s="457"/>
      <c r="BN727" s="457"/>
      <c r="BO727" s="457"/>
      <c r="BP727" s="457"/>
      <c r="BQ727" s="457"/>
      <c r="BR727" s="457"/>
      <c r="BS727" s="457"/>
      <c r="BT727" s="457"/>
      <c r="BU727" s="457"/>
      <c r="BV727" s="457"/>
      <c r="BW727" s="457"/>
    </row>
    <row r="728" spans="1:75" ht="12.75">
      <c r="A728" s="1"/>
      <c r="B728" s="1"/>
      <c r="C728" s="1"/>
      <c r="D728" s="1"/>
      <c r="E728" s="1"/>
      <c r="F728" s="1"/>
      <c r="G728" s="1"/>
      <c r="H728" s="1"/>
      <c r="I728" s="1"/>
      <c r="J728" s="1"/>
      <c r="K728" s="1"/>
      <c r="L728" s="1"/>
      <c r="T728" s="1"/>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457"/>
      <c r="AT728" s="457"/>
      <c r="AU728" s="457"/>
      <c r="AV728" s="457"/>
      <c r="AW728" s="457"/>
      <c r="AX728" s="457"/>
      <c r="AY728" s="457"/>
      <c r="AZ728" s="457"/>
      <c r="BA728" s="457"/>
      <c r="BB728" s="457"/>
      <c r="BC728" s="457"/>
      <c r="BD728" s="457"/>
      <c r="BE728" s="457"/>
      <c r="BF728" s="457"/>
      <c r="BG728" s="457"/>
      <c r="BH728" s="457"/>
      <c r="BI728" s="457"/>
      <c r="BJ728" s="457"/>
      <c r="BK728" s="457"/>
      <c r="BL728" s="457"/>
      <c r="BM728" s="457"/>
      <c r="BN728" s="457"/>
      <c r="BO728" s="457"/>
      <c r="BP728" s="457"/>
      <c r="BQ728" s="457"/>
      <c r="BR728" s="457"/>
      <c r="BS728" s="457"/>
      <c r="BT728" s="457"/>
      <c r="BU728" s="457"/>
      <c r="BV728" s="457"/>
      <c r="BW728" s="457"/>
    </row>
    <row r="729" spans="1:75" ht="12.75">
      <c r="A729" s="1"/>
      <c r="B729" s="1"/>
      <c r="C729" s="1"/>
      <c r="D729" s="1"/>
      <c r="E729" s="1"/>
      <c r="F729" s="1"/>
      <c r="G729" s="1"/>
      <c r="H729" s="1"/>
      <c r="I729" s="1"/>
      <c r="J729" s="1"/>
      <c r="K729" s="1"/>
      <c r="L729" s="1"/>
      <c r="T729" s="1"/>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457"/>
      <c r="AT729" s="457"/>
      <c r="AU729" s="457"/>
      <c r="AV729" s="457"/>
      <c r="AW729" s="457"/>
      <c r="AX729" s="457"/>
      <c r="AY729" s="457"/>
      <c r="AZ729" s="457"/>
      <c r="BA729" s="457"/>
      <c r="BB729" s="457"/>
      <c r="BC729" s="457"/>
      <c r="BD729" s="457"/>
      <c r="BE729" s="457"/>
      <c r="BF729" s="457"/>
      <c r="BG729" s="457"/>
      <c r="BH729" s="457"/>
      <c r="BI729" s="457"/>
      <c r="BJ729" s="457"/>
      <c r="BK729" s="457"/>
      <c r="BL729" s="457"/>
      <c r="BM729" s="457"/>
      <c r="BN729" s="457"/>
      <c r="BO729" s="457"/>
      <c r="BP729" s="457"/>
      <c r="BQ729" s="457"/>
      <c r="BR729" s="457"/>
      <c r="BS729" s="457"/>
      <c r="BT729" s="457"/>
      <c r="BU729" s="457"/>
      <c r="BV729" s="457"/>
      <c r="BW729" s="457"/>
    </row>
    <row r="730" spans="1:75" ht="12.75">
      <c r="A730" s="1"/>
      <c r="B730" s="1"/>
      <c r="C730" s="1"/>
      <c r="D730" s="1"/>
      <c r="E730" s="1"/>
      <c r="F730" s="1"/>
      <c r="G730" s="1"/>
      <c r="H730" s="1"/>
      <c r="I730" s="1"/>
      <c r="J730" s="1"/>
      <c r="K730" s="1"/>
      <c r="L730" s="1"/>
      <c r="T730" s="1"/>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457"/>
      <c r="AT730" s="457"/>
      <c r="AU730" s="457"/>
      <c r="AV730" s="457"/>
      <c r="AW730" s="457"/>
      <c r="AX730" s="457"/>
      <c r="AY730" s="457"/>
      <c r="AZ730" s="457"/>
      <c r="BA730" s="457"/>
      <c r="BB730" s="457"/>
      <c r="BC730" s="457"/>
      <c r="BD730" s="457"/>
      <c r="BE730" s="457"/>
      <c r="BF730" s="457"/>
      <c r="BG730" s="457"/>
      <c r="BH730" s="457"/>
      <c r="BI730" s="457"/>
      <c r="BJ730" s="457"/>
      <c r="BK730" s="457"/>
      <c r="BL730" s="457"/>
      <c r="BM730" s="457"/>
      <c r="BN730" s="457"/>
      <c r="BO730" s="457"/>
      <c r="BP730" s="457"/>
      <c r="BQ730" s="457"/>
      <c r="BR730" s="457"/>
      <c r="BS730" s="457"/>
      <c r="BT730" s="457"/>
      <c r="BU730" s="457"/>
      <c r="BV730" s="457"/>
      <c r="BW730" s="457"/>
    </row>
    <row r="731" spans="1:75" ht="12.75">
      <c r="A731" s="1"/>
      <c r="B731" s="1"/>
      <c r="C731" s="1"/>
      <c r="D731" s="1"/>
      <c r="E731" s="1"/>
      <c r="F731" s="1"/>
      <c r="G731" s="1"/>
      <c r="H731" s="1"/>
      <c r="I731" s="1"/>
      <c r="J731" s="1"/>
      <c r="K731" s="1"/>
      <c r="L731" s="1"/>
      <c r="T731" s="1"/>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457"/>
      <c r="AT731" s="457"/>
      <c r="AU731" s="457"/>
      <c r="AV731" s="457"/>
      <c r="AW731" s="457"/>
      <c r="AX731" s="457"/>
      <c r="AY731" s="457"/>
      <c r="AZ731" s="457"/>
      <c r="BA731" s="457"/>
      <c r="BB731" s="457"/>
      <c r="BC731" s="457"/>
      <c r="BD731" s="457"/>
      <c r="BE731" s="457"/>
      <c r="BF731" s="457"/>
      <c r="BG731" s="457"/>
      <c r="BH731" s="457"/>
      <c r="BI731" s="457"/>
      <c r="BJ731" s="457"/>
      <c r="BK731" s="457"/>
      <c r="BL731" s="457"/>
      <c r="BM731" s="457"/>
      <c r="BN731" s="457"/>
      <c r="BO731" s="457"/>
      <c r="BP731" s="457"/>
      <c r="BQ731" s="457"/>
      <c r="BR731" s="457"/>
      <c r="BS731" s="457"/>
      <c r="BT731" s="457"/>
      <c r="BU731" s="457"/>
      <c r="BV731" s="457"/>
      <c r="BW731" s="457"/>
    </row>
    <row r="732" spans="1:75" ht="12.75">
      <c r="A732" s="1"/>
      <c r="B732" s="1"/>
      <c r="C732" s="1"/>
      <c r="D732" s="1"/>
      <c r="E732" s="1"/>
      <c r="F732" s="1"/>
      <c r="G732" s="1"/>
      <c r="H732" s="1"/>
      <c r="I732" s="1"/>
      <c r="J732" s="1"/>
      <c r="K732" s="1"/>
      <c r="L732" s="1"/>
      <c r="T732" s="1"/>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457"/>
      <c r="AT732" s="457"/>
      <c r="AU732" s="457"/>
      <c r="AV732" s="457"/>
      <c r="AW732" s="457"/>
      <c r="AX732" s="457"/>
      <c r="AY732" s="457"/>
      <c r="AZ732" s="457"/>
      <c r="BA732" s="457"/>
      <c r="BB732" s="457"/>
      <c r="BC732" s="457"/>
      <c r="BD732" s="457"/>
      <c r="BE732" s="457"/>
      <c r="BF732" s="457"/>
      <c r="BG732" s="457"/>
      <c r="BH732" s="457"/>
      <c r="BI732" s="457"/>
      <c r="BJ732" s="457"/>
      <c r="BK732" s="457"/>
      <c r="BL732" s="457"/>
      <c r="BM732" s="457"/>
      <c r="BN732" s="457"/>
      <c r="BO732" s="457"/>
      <c r="BP732" s="457"/>
      <c r="BQ732" s="457"/>
      <c r="BR732" s="457"/>
      <c r="BS732" s="457"/>
      <c r="BT732" s="457"/>
      <c r="BU732" s="457"/>
      <c r="BV732" s="457"/>
      <c r="BW732" s="457"/>
    </row>
    <row r="733" spans="1:75" ht="12.75">
      <c r="A733" s="1"/>
      <c r="B733" s="1"/>
      <c r="C733" s="1"/>
      <c r="D733" s="1"/>
      <c r="E733" s="1"/>
      <c r="F733" s="1"/>
      <c r="G733" s="1"/>
      <c r="H733" s="1"/>
      <c r="I733" s="1"/>
      <c r="J733" s="1"/>
      <c r="K733" s="1"/>
      <c r="L733" s="1"/>
      <c r="T733" s="1"/>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457"/>
      <c r="AT733" s="457"/>
      <c r="AU733" s="457"/>
      <c r="AV733" s="457"/>
      <c r="AW733" s="457"/>
      <c r="AX733" s="457"/>
      <c r="AY733" s="457"/>
      <c r="AZ733" s="457"/>
      <c r="BA733" s="457"/>
      <c r="BB733" s="457"/>
      <c r="BC733" s="457"/>
      <c r="BD733" s="457"/>
      <c r="BE733" s="457"/>
      <c r="BF733" s="457"/>
      <c r="BG733" s="457"/>
      <c r="BH733" s="457"/>
      <c r="BI733" s="457"/>
      <c r="BJ733" s="457"/>
      <c r="BK733" s="457"/>
      <c r="BL733" s="457"/>
      <c r="BM733" s="457"/>
      <c r="BN733" s="457"/>
      <c r="BO733" s="457"/>
      <c r="BP733" s="457"/>
      <c r="BQ733" s="457"/>
      <c r="BR733" s="457"/>
      <c r="BS733" s="457"/>
      <c r="BT733" s="457"/>
      <c r="BU733" s="457"/>
      <c r="BV733" s="457"/>
      <c r="BW733" s="457"/>
    </row>
    <row r="734" spans="1:75" ht="12.75">
      <c r="A734" s="1"/>
      <c r="B734" s="1"/>
      <c r="C734" s="1"/>
      <c r="D734" s="1"/>
      <c r="E734" s="1"/>
      <c r="F734" s="1"/>
      <c r="G734" s="1"/>
      <c r="H734" s="1"/>
      <c r="I734" s="1"/>
      <c r="J734" s="1"/>
      <c r="K734" s="1"/>
      <c r="L734" s="1"/>
      <c r="T734" s="1"/>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457"/>
      <c r="AT734" s="457"/>
      <c r="AU734" s="457"/>
      <c r="AV734" s="457"/>
      <c r="AW734" s="457"/>
      <c r="AX734" s="457"/>
      <c r="AY734" s="457"/>
      <c r="AZ734" s="457"/>
      <c r="BA734" s="457"/>
      <c r="BB734" s="457"/>
      <c r="BC734" s="457"/>
      <c r="BD734" s="457"/>
      <c r="BE734" s="457"/>
      <c r="BF734" s="457"/>
      <c r="BG734" s="457"/>
      <c r="BH734" s="457"/>
      <c r="BI734" s="457"/>
      <c r="BJ734" s="457"/>
      <c r="BK734" s="457"/>
      <c r="BL734" s="457"/>
      <c r="BM734" s="457"/>
      <c r="BN734" s="457"/>
      <c r="BO734" s="457"/>
      <c r="BP734" s="457"/>
      <c r="BQ734" s="457"/>
      <c r="BR734" s="457"/>
      <c r="BS734" s="457"/>
      <c r="BT734" s="457"/>
      <c r="BU734" s="457"/>
      <c r="BV734" s="457"/>
      <c r="BW734" s="457"/>
    </row>
    <row r="735" spans="1:75" ht="12.75">
      <c r="A735" s="1"/>
      <c r="B735" s="1"/>
      <c r="C735" s="1"/>
      <c r="D735" s="1"/>
      <c r="E735" s="1"/>
      <c r="F735" s="1"/>
      <c r="G735" s="1"/>
      <c r="H735" s="1"/>
      <c r="I735" s="1"/>
      <c r="J735" s="1"/>
      <c r="K735" s="1"/>
      <c r="L735" s="1"/>
      <c r="T735" s="1"/>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457"/>
      <c r="AT735" s="457"/>
      <c r="AU735" s="457"/>
      <c r="AV735" s="457"/>
      <c r="AW735" s="457"/>
      <c r="AX735" s="457"/>
      <c r="AY735" s="457"/>
      <c r="AZ735" s="457"/>
      <c r="BA735" s="457"/>
      <c r="BB735" s="457"/>
      <c r="BC735" s="457"/>
      <c r="BD735" s="457"/>
      <c r="BE735" s="457"/>
      <c r="BF735" s="457"/>
      <c r="BG735" s="457"/>
      <c r="BH735" s="457"/>
      <c r="BI735" s="457"/>
      <c r="BJ735" s="457"/>
      <c r="BK735" s="457"/>
      <c r="BL735" s="457"/>
      <c r="BM735" s="457"/>
      <c r="BN735" s="457"/>
      <c r="BO735" s="457"/>
      <c r="BP735" s="457"/>
      <c r="BQ735" s="457"/>
      <c r="BR735" s="457"/>
      <c r="BS735" s="457"/>
      <c r="BT735" s="457"/>
      <c r="BU735" s="457"/>
      <c r="BV735" s="457"/>
      <c r="BW735" s="457"/>
    </row>
    <row r="736" spans="1:75" ht="12.75">
      <c r="A736" s="1"/>
      <c r="B736" s="1"/>
      <c r="C736" s="1"/>
      <c r="D736" s="1"/>
      <c r="E736" s="1"/>
      <c r="F736" s="1"/>
      <c r="G736" s="1"/>
      <c r="H736" s="1"/>
      <c r="I736" s="1"/>
      <c r="J736" s="1"/>
      <c r="K736" s="1"/>
      <c r="L736" s="1"/>
      <c r="T736" s="1"/>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457"/>
      <c r="AT736" s="457"/>
      <c r="AU736" s="457"/>
      <c r="AV736" s="457"/>
      <c r="AW736" s="457"/>
      <c r="AX736" s="457"/>
      <c r="AY736" s="457"/>
      <c r="AZ736" s="457"/>
      <c r="BA736" s="457"/>
      <c r="BB736" s="457"/>
      <c r="BC736" s="457"/>
      <c r="BD736" s="457"/>
      <c r="BE736" s="457"/>
      <c r="BF736" s="457"/>
      <c r="BG736" s="457"/>
      <c r="BH736" s="457"/>
      <c r="BI736" s="457"/>
      <c r="BJ736" s="457"/>
      <c r="BK736" s="457"/>
      <c r="BL736" s="457"/>
      <c r="BM736" s="457"/>
      <c r="BN736" s="457"/>
      <c r="BO736" s="457"/>
      <c r="BP736" s="457"/>
      <c r="BQ736" s="457"/>
      <c r="BR736" s="457"/>
      <c r="BS736" s="457"/>
      <c r="BT736" s="457"/>
      <c r="BU736" s="457"/>
      <c r="BV736" s="457"/>
      <c r="BW736" s="457"/>
    </row>
    <row r="737" spans="1:75" ht="12.75">
      <c r="A737" s="1"/>
      <c r="B737" s="1"/>
      <c r="C737" s="1"/>
      <c r="D737" s="1"/>
      <c r="E737" s="1"/>
      <c r="F737" s="1"/>
      <c r="G737" s="1"/>
      <c r="H737" s="1"/>
      <c r="I737" s="1"/>
      <c r="J737" s="1"/>
      <c r="K737" s="1"/>
      <c r="L737" s="1"/>
      <c r="T737" s="1"/>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457"/>
      <c r="AT737" s="457"/>
      <c r="AU737" s="457"/>
      <c r="AV737" s="457"/>
      <c r="AW737" s="457"/>
      <c r="AX737" s="457"/>
      <c r="AY737" s="457"/>
      <c r="AZ737" s="457"/>
      <c r="BA737" s="457"/>
      <c r="BB737" s="457"/>
      <c r="BC737" s="457"/>
      <c r="BD737" s="457"/>
      <c r="BE737" s="457"/>
      <c r="BF737" s="457"/>
      <c r="BG737" s="457"/>
      <c r="BH737" s="457"/>
      <c r="BI737" s="457"/>
      <c r="BJ737" s="457"/>
      <c r="BK737" s="457"/>
      <c r="BL737" s="457"/>
      <c r="BM737" s="457"/>
      <c r="BN737" s="457"/>
      <c r="BO737" s="457"/>
      <c r="BP737" s="457"/>
      <c r="BQ737" s="457"/>
      <c r="BR737" s="457"/>
      <c r="BS737" s="457"/>
      <c r="BT737" s="457"/>
      <c r="BU737" s="457"/>
      <c r="BV737" s="457"/>
      <c r="BW737" s="457"/>
    </row>
    <row r="738" spans="1:75" ht="12.75">
      <c r="A738" s="1"/>
      <c r="B738" s="1"/>
      <c r="C738" s="1"/>
      <c r="D738" s="1"/>
      <c r="E738" s="1"/>
      <c r="F738" s="1"/>
      <c r="G738" s="1"/>
      <c r="H738" s="1"/>
      <c r="I738" s="1"/>
      <c r="J738" s="1"/>
      <c r="K738" s="1"/>
      <c r="L738" s="1"/>
      <c r="T738" s="1"/>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457"/>
      <c r="AT738" s="457"/>
      <c r="AU738" s="457"/>
      <c r="AV738" s="457"/>
      <c r="AW738" s="457"/>
      <c r="AX738" s="457"/>
      <c r="AY738" s="457"/>
      <c r="AZ738" s="457"/>
      <c r="BA738" s="457"/>
      <c r="BB738" s="457"/>
      <c r="BC738" s="457"/>
      <c r="BD738" s="457"/>
      <c r="BE738" s="457"/>
      <c r="BF738" s="457"/>
      <c r="BG738" s="457"/>
      <c r="BH738" s="457"/>
      <c r="BI738" s="457"/>
      <c r="BJ738" s="457"/>
      <c r="BK738" s="457"/>
      <c r="BL738" s="457"/>
      <c r="BM738" s="457"/>
      <c r="BN738" s="457"/>
      <c r="BO738" s="457"/>
      <c r="BP738" s="457"/>
      <c r="BQ738" s="457"/>
      <c r="BR738" s="457"/>
      <c r="BS738" s="457"/>
      <c r="BT738" s="457"/>
      <c r="BU738" s="457"/>
      <c r="BV738" s="457"/>
      <c r="BW738" s="457"/>
    </row>
    <row r="739" spans="1:75" ht="12.75">
      <c r="A739" s="1"/>
      <c r="B739" s="1"/>
      <c r="C739" s="1"/>
      <c r="D739" s="1"/>
      <c r="E739" s="1"/>
      <c r="F739" s="1"/>
      <c r="G739" s="1"/>
      <c r="H739" s="1"/>
      <c r="I739" s="1"/>
      <c r="J739" s="1"/>
      <c r="K739" s="1"/>
      <c r="L739" s="1"/>
      <c r="T739" s="1"/>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457"/>
      <c r="AT739" s="457"/>
      <c r="AU739" s="457"/>
      <c r="AV739" s="457"/>
      <c r="AW739" s="457"/>
      <c r="AX739" s="457"/>
      <c r="AY739" s="457"/>
      <c r="AZ739" s="457"/>
      <c r="BA739" s="457"/>
      <c r="BB739" s="457"/>
      <c r="BC739" s="457"/>
      <c r="BD739" s="457"/>
      <c r="BE739" s="457"/>
      <c r="BF739" s="457"/>
      <c r="BG739" s="457"/>
      <c r="BH739" s="457"/>
      <c r="BI739" s="457"/>
      <c r="BJ739" s="457"/>
      <c r="BK739" s="457"/>
      <c r="BL739" s="457"/>
      <c r="BM739" s="457"/>
      <c r="BN739" s="457"/>
      <c r="BO739" s="457"/>
      <c r="BP739" s="457"/>
      <c r="BQ739" s="457"/>
      <c r="BR739" s="457"/>
      <c r="BS739" s="457"/>
      <c r="BT739" s="457"/>
      <c r="BU739" s="457"/>
      <c r="BV739" s="457"/>
      <c r="BW739" s="457"/>
    </row>
    <row r="740" spans="1:75" ht="12.75">
      <c r="A740" s="1"/>
      <c r="B740" s="1"/>
      <c r="C740" s="1"/>
      <c r="D740" s="1"/>
      <c r="E740" s="1"/>
      <c r="F740" s="1"/>
      <c r="G740" s="1"/>
      <c r="H740" s="1"/>
      <c r="I740" s="1"/>
      <c r="J740" s="1"/>
      <c r="K740" s="1"/>
      <c r="L740" s="1"/>
      <c r="T740" s="1"/>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457"/>
      <c r="AT740" s="457"/>
      <c r="AU740" s="457"/>
      <c r="AV740" s="457"/>
      <c r="AW740" s="457"/>
      <c r="AX740" s="457"/>
      <c r="AY740" s="457"/>
      <c r="AZ740" s="457"/>
      <c r="BA740" s="457"/>
      <c r="BB740" s="457"/>
      <c r="BC740" s="457"/>
      <c r="BD740" s="457"/>
      <c r="BE740" s="457"/>
      <c r="BF740" s="457"/>
      <c r="BG740" s="457"/>
      <c r="BH740" s="457"/>
      <c r="BI740" s="457"/>
      <c r="BJ740" s="457"/>
      <c r="BK740" s="457"/>
      <c r="BL740" s="457"/>
      <c r="BM740" s="457"/>
      <c r="BN740" s="457"/>
      <c r="BO740" s="457"/>
      <c r="BP740" s="457"/>
      <c r="BQ740" s="457"/>
      <c r="BR740" s="457"/>
      <c r="BS740" s="457"/>
      <c r="BT740" s="457"/>
      <c r="BU740" s="457"/>
      <c r="BV740" s="457"/>
      <c r="BW740" s="457"/>
    </row>
    <row r="741" spans="1:75" ht="12.75">
      <c r="A741" s="1"/>
      <c r="B741" s="1"/>
      <c r="C741" s="1"/>
      <c r="D741" s="1"/>
      <c r="E741" s="1"/>
      <c r="F741" s="1"/>
      <c r="G741" s="1"/>
      <c r="H741" s="1"/>
      <c r="I741" s="1"/>
      <c r="J741" s="1"/>
      <c r="K741" s="1"/>
      <c r="L741" s="1"/>
      <c r="T741" s="1"/>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457"/>
      <c r="AT741" s="457"/>
      <c r="AU741" s="457"/>
      <c r="AV741" s="457"/>
      <c r="AW741" s="457"/>
      <c r="AX741" s="457"/>
      <c r="AY741" s="457"/>
      <c r="AZ741" s="457"/>
      <c r="BA741" s="457"/>
      <c r="BB741" s="457"/>
      <c r="BC741" s="457"/>
      <c r="BD741" s="457"/>
      <c r="BE741" s="457"/>
      <c r="BF741" s="457"/>
      <c r="BG741" s="457"/>
      <c r="BH741" s="457"/>
      <c r="BI741" s="457"/>
      <c r="BJ741" s="457"/>
      <c r="BK741" s="457"/>
      <c r="BL741" s="457"/>
      <c r="BM741" s="457"/>
      <c r="BN741" s="457"/>
      <c r="BO741" s="457"/>
      <c r="BP741" s="457"/>
      <c r="BQ741" s="457"/>
      <c r="BR741" s="457"/>
      <c r="BS741" s="457"/>
      <c r="BT741" s="457"/>
      <c r="BU741" s="457"/>
      <c r="BV741" s="457"/>
      <c r="BW741" s="457"/>
    </row>
    <row r="742" spans="1:75" ht="12.75">
      <c r="A742" s="1"/>
      <c r="B742" s="1"/>
      <c r="C742" s="1"/>
      <c r="D742" s="1"/>
      <c r="E742" s="1"/>
      <c r="F742" s="1"/>
      <c r="G742" s="1"/>
      <c r="H742" s="1"/>
      <c r="I742" s="1"/>
      <c r="J742" s="1"/>
      <c r="K742" s="1"/>
      <c r="L742" s="1"/>
      <c r="T742" s="1"/>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457"/>
      <c r="AT742" s="457"/>
      <c r="AU742" s="457"/>
      <c r="AV742" s="457"/>
      <c r="AW742" s="457"/>
      <c r="AX742" s="457"/>
      <c r="AY742" s="457"/>
      <c r="AZ742" s="457"/>
      <c r="BA742" s="457"/>
      <c r="BB742" s="457"/>
      <c r="BC742" s="457"/>
      <c r="BD742" s="457"/>
      <c r="BE742" s="457"/>
      <c r="BF742" s="457"/>
      <c r="BG742" s="457"/>
      <c r="BH742" s="457"/>
      <c r="BI742" s="457"/>
      <c r="BJ742" s="457"/>
      <c r="BK742" s="457"/>
      <c r="BL742" s="457"/>
      <c r="BM742" s="457"/>
      <c r="BN742" s="457"/>
      <c r="BO742" s="457"/>
      <c r="BP742" s="457"/>
      <c r="BQ742" s="457"/>
      <c r="BR742" s="457"/>
      <c r="BS742" s="457"/>
      <c r="BT742" s="457"/>
      <c r="BU742" s="457"/>
      <c r="BV742" s="457"/>
      <c r="BW742" s="457"/>
    </row>
    <row r="743" spans="1:75" ht="12.75">
      <c r="A743" s="1"/>
      <c r="B743" s="1"/>
      <c r="C743" s="1"/>
      <c r="D743" s="1"/>
      <c r="E743" s="1"/>
      <c r="F743" s="1"/>
      <c r="G743" s="1"/>
      <c r="H743" s="1"/>
      <c r="I743" s="1"/>
      <c r="J743" s="1"/>
      <c r="K743" s="1"/>
      <c r="L743" s="1"/>
      <c r="T743" s="1"/>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457"/>
      <c r="AT743" s="457"/>
      <c r="AU743" s="457"/>
      <c r="AV743" s="457"/>
      <c r="AW743" s="457"/>
      <c r="AX743" s="457"/>
      <c r="AY743" s="457"/>
      <c r="AZ743" s="457"/>
      <c r="BA743" s="457"/>
      <c r="BB743" s="457"/>
      <c r="BC743" s="457"/>
      <c r="BD743" s="457"/>
      <c r="BE743" s="457"/>
      <c r="BF743" s="457"/>
      <c r="BG743" s="457"/>
      <c r="BH743" s="457"/>
      <c r="BI743" s="457"/>
      <c r="BJ743" s="457"/>
      <c r="BK743" s="457"/>
      <c r="BL743" s="457"/>
      <c r="BM743" s="457"/>
      <c r="BN743" s="457"/>
      <c r="BO743" s="457"/>
      <c r="BP743" s="457"/>
      <c r="BQ743" s="457"/>
      <c r="BR743" s="457"/>
      <c r="BS743" s="457"/>
      <c r="BT743" s="457"/>
      <c r="BU743" s="457"/>
      <c r="BV743" s="457"/>
      <c r="BW743" s="457"/>
    </row>
    <row r="744" spans="1:75" ht="12.75">
      <c r="A744" s="1"/>
      <c r="B744" s="1"/>
      <c r="C744" s="1"/>
      <c r="D744" s="1"/>
      <c r="E744" s="1"/>
      <c r="F744" s="1"/>
      <c r="G744" s="1"/>
      <c r="H744" s="1"/>
      <c r="I744" s="1"/>
      <c r="J744" s="1"/>
      <c r="K744" s="1"/>
      <c r="L744" s="1"/>
      <c r="T744" s="1"/>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457"/>
      <c r="AT744" s="457"/>
      <c r="AU744" s="457"/>
      <c r="AV744" s="457"/>
      <c r="AW744" s="457"/>
      <c r="AX744" s="457"/>
      <c r="AY744" s="457"/>
      <c r="AZ744" s="457"/>
      <c r="BA744" s="457"/>
      <c r="BB744" s="457"/>
      <c r="BC744" s="457"/>
      <c r="BD744" s="457"/>
      <c r="BE744" s="457"/>
      <c r="BF744" s="457"/>
      <c r="BG744" s="457"/>
      <c r="BH744" s="457"/>
      <c r="BI744" s="457"/>
      <c r="BJ744" s="457"/>
      <c r="BK744" s="457"/>
      <c r="BL744" s="457"/>
      <c r="BM744" s="457"/>
      <c r="BN744" s="457"/>
      <c r="BO744" s="457"/>
      <c r="BP744" s="457"/>
      <c r="BQ744" s="457"/>
      <c r="BR744" s="457"/>
      <c r="BS744" s="457"/>
      <c r="BT744" s="457"/>
      <c r="BU744" s="457"/>
      <c r="BV744" s="457"/>
      <c r="BW744" s="457"/>
    </row>
    <row r="745" spans="1:75" ht="12.75">
      <c r="A745" s="1"/>
      <c r="B745" s="1"/>
      <c r="C745" s="1"/>
      <c r="D745" s="1"/>
      <c r="E745" s="1"/>
      <c r="F745" s="1"/>
      <c r="G745" s="1"/>
      <c r="H745" s="1"/>
      <c r="I745" s="1"/>
      <c r="J745" s="1"/>
      <c r="K745" s="1"/>
      <c r="L745" s="1"/>
      <c r="T745" s="1"/>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457"/>
      <c r="AT745" s="457"/>
      <c r="AU745" s="457"/>
      <c r="AV745" s="457"/>
      <c r="AW745" s="457"/>
      <c r="AX745" s="457"/>
      <c r="AY745" s="457"/>
      <c r="AZ745" s="457"/>
      <c r="BA745" s="457"/>
      <c r="BB745" s="457"/>
      <c r="BC745" s="457"/>
      <c r="BD745" s="457"/>
      <c r="BE745" s="457"/>
      <c r="BF745" s="457"/>
      <c r="BG745" s="457"/>
      <c r="BH745" s="457"/>
      <c r="BI745" s="457"/>
      <c r="BJ745" s="457"/>
      <c r="BK745" s="457"/>
      <c r="BL745" s="457"/>
      <c r="BM745" s="457"/>
      <c r="BN745" s="457"/>
      <c r="BO745" s="457"/>
      <c r="BP745" s="457"/>
      <c r="BQ745" s="457"/>
      <c r="BR745" s="457"/>
      <c r="BS745" s="457"/>
      <c r="BT745" s="457"/>
      <c r="BU745" s="457"/>
      <c r="BV745" s="457"/>
      <c r="BW745" s="457"/>
    </row>
    <row r="746" spans="1:75" ht="12.75">
      <c r="A746" s="1"/>
      <c r="B746" s="1"/>
      <c r="C746" s="1"/>
      <c r="D746" s="1"/>
      <c r="E746" s="1"/>
      <c r="F746" s="1"/>
      <c r="G746" s="1"/>
      <c r="H746" s="1"/>
      <c r="I746" s="1"/>
      <c r="J746" s="1"/>
      <c r="K746" s="1"/>
      <c r="L746" s="1"/>
      <c r="T746" s="1"/>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457"/>
      <c r="AT746" s="457"/>
      <c r="AU746" s="457"/>
      <c r="AV746" s="457"/>
      <c r="AW746" s="457"/>
      <c r="AX746" s="457"/>
      <c r="AY746" s="457"/>
      <c r="AZ746" s="457"/>
      <c r="BA746" s="457"/>
      <c r="BB746" s="457"/>
      <c r="BC746" s="457"/>
      <c r="BD746" s="457"/>
      <c r="BE746" s="457"/>
      <c r="BF746" s="457"/>
      <c r="BG746" s="457"/>
      <c r="BH746" s="457"/>
      <c r="BI746" s="457"/>
      <c r="BJ746" s="457"/>
      <c r="BK746" s="457"/>
      <c r="BL746" s="457"/>
      <c r="BM746" s="457"/>
      <c r="BN746" s="457"/>
      <c r="BO746" s="457"/>
      <c r="BP746" s="457"/>
      <c r="BQ746" s="457"/>
      <c r="BR746" s="457"/>
      <c r="BS746" s="457"/>
      <c r="BT746" s="457"/>
      <c r="BU746" s="457"/>
      <c r="BV746" s="457"/>
      <c r="BW746" s="457"/>
    </row>
    <row r="747" spans="1:75" ht="12.75">
      <c r="A747" s="1"/>
      <c r="B747" s="1"/>
      <c r="C747" s="1"/>
      <c r="D747" s="1"/>
      <c r="E747" s="1"/>
      <c r="F747" s="1"/>
      <c r="G747" s="1"/>
      <c r="H747" s="1"/>
      <c r="I747" s="1"/>
      <c r="J747" s="1"/>
      <c r="K747" s="1"/>
      <c r="L747" s="1"/>
      <c r="T747" s="1"/>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457"/>
      <c r="AT747" s="457"/>
      <c r="AU747" s="457"/>
      <c r="AV747" s="457"/>
      <c r="AW747" s="457"/>
      <c r="AX747" s="457"/>
      <c r="AY747" s="457"/>
      <c r="AZ747" s="457"/>
      <c r="BA747" s="457"/>
      <c r="BB747" s="457"/>
      <c r="BC747" s="457"/>
      <c r="BD747" s="457"/>
      <c r="BE747" s="457"/>
      <c r="BF747" s="457"/>
      <c r="BG747" s="457"/>
      <c r="BH747" s="457"/>
      <c r="BI747" s="457"/>
      <c r="BJ747" s="457"/>
      <c r="BK747" s="457"/>
      <c r="BL747" s="457"/>
      <c r="BM747" s="457"/>
      <c r="BN747" s="457"/>
      <c r="BO747" s="457"/>
      <c r="BP747" s="457"/>
      <c r="BQ747" s="457"/>
      <c r="BR747" s="457"/>
      <c r="BS747" s="457"/>
      <c r="BT747" s="457"/>
      <c r="BU747" s="457"/>
      <c r="BV747" s="457"/>
      <c r="BW747" s="457"/>
    </row>
    <row r="748" spans="1:75" ht="12.75">
      <c r="A748" s="1"/>
      <c r="B748" s="1"/>
      <c r="C748" s="1"/>
      <c r="D748" s="1"/>
      <c r="E748" s="1"/>
      <c r="F748" s="1"/>
      <c r="G748" s="1"/>
      <c r="H748" s="1"/>
      <c r="I748" s="1"/>
      <c r="J748" s="1"/>
      <c r="K748" s="1"/>
      <c r="L748" s="1"/>
      <c r="T748" s="1"/>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457"/>
      <c r="AT748" s="457"/>
      <c r="AU748" s="457"/>
      <c r="AV748" s="457"/>
      <c r="AW748" s="457"/>
      <c r="AX748" s="457"/>
      <c r="AY748" s="457"/>
      <c r="AZ748" s="457"/>
      <c r="BA748" s="457"/>
      <c r="BB748" s="457"/>
      <c r="BC748" s="457"/>
      <c r="BD748" s="457"/>
      <c r="BE748" s="457"/>
      <c r="BF748" s="457"/>
      <c r="BG748" s="457"/>
      <c r="BH748" s="457"/>
      <c r="BI748" s="457"/>
      <c r="BJ748" s="457"/>
      <c r="BK748" s="457"/>
      <c r="BL748" s="457"/>
      <c r="BM748" s="457"/>
      <c r="BN748" s="457"/>
      <c r="BO748" s="457"/>
      <c r="BP748" s="457"/>
      <c r="BQ748" s="457"/>
      <c r="BR748" s="457"/>
      <c r="BS748" s="457"/>
      <c r="BT748" s="457"/>
      <c r="BU748" s="457"/>
      <c r="BV748" s="457"/>
      <c r="BW748" s="457"/>
    </row>
    <row r="749" spans="1:75" ht="12.75">
      <c r="A749" s="1"/>
      <c r="B749" s="1"/>
      <c r="C749" s="1"/>
      <c r="D749" s="1"/>
      <c r="E749" s="1"/>
      <c r="F749" s="1"/>
      <c r="G749" s="1"/>
      <c r="H749" s="1"/>
      <c r="I749" s="1"/>
      <c r="J749" s="1"/>
      <c r="K749" s="1"/>
      <c r="L749" s="1"/>
      <c r="T749" s="1"/>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457"/>
      <c r="AT749" s="457"/>
      <c r="AU749" s="457"/>
      <c r="AV749" s="457"/>
      <c r="AW749" s="457"/>
      <c r="AX749" s="457"/>
      <c r="AY749" s="457"/>
      <c r="AZ749" s="457"/>
      <c r="BA749" s="457"/>
      <c r="BB749" s="457"/>
      <c r="BC749" s="457"/>
      <c r="BD749" s="457"/>
      <c r="BE749" s="457"/>
      <c r="BF749" s="457"/>
      <c r="BG749" s="457"/>
      <c r="BH749" s="457"/>
      <c r="BI749" s="457"/>
      <c r="BJ749" s="457"/>
      <c r="BK749" s="457"/>
      <c r="BL749" s="457"/>
      <c r="BM749" s="457"/>
      <c r="BN749" s="457"/>
      <c r="BO749" s="457"/>
      <c r="BP749" s="457"/>
      <c r="BQ749" s="457"/>
      <c r="BR749" s="457"/>
      <c r="BS749" s="457"/>
      <c r="BT749" s="457"/>
      <c r="BU749" s="457"/>
      <c r="BV749" s="457"/>
      <c r="BW749" s="457"/>
    </row>
    <row r="750" spans="1:75" ht="12.75">
      <c r="A750" s="1"/>
      <c r="B750" s="1"/>
      <c r="C750" s="1"/>
      <c r="D750" s="1"/>
      <c r="E750" s="1"/>
      <c r="F750" s="1"/>
      <c r="G750" s="1"/>
      <c r="H750" s="1"/>
      <c r="I750" s="1"/>
      <c r="J750" s="1"/>
      <c r="K750" s="1"/>
      <c r="L750" s="1"/>
      <c r="T750" s="1"/>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457"/>
      <c r="AT750" s="457"/>
      <c r="AU750" s="457"/>
      <c r="AV750" s="457"/>
      <c r="AW750" s="457"/>
      <c r="AX750" s="457"/>
      <c r="AY750" s="457"/>
      <c r="AZ750" s="457"/>
      <c r="BA750" s="457"/>
      <c r="BB750" s="457"/>
      <c r="BC750" s="457"/>
      <c r="BD750" s="457"/>
      <c r="BE750" s="457"/>
      <c r="BF750" s="457"/>
      <c r="BG750" s="457"/>
      <c r="BH750" s="457"/>
      <c r="BI750" s="457"/>
      <c r="BJ750" s="457"/>
      <c r="BK750" s="457"/>
      <c r="BL750" s="457"/>
      <c r="BM750" s="457"/>
      <c r="BN750" s="457"/>
      <c r="BO750" s="457"/>
      <c r="BP750" s="457"/>
      <c r="BQ750" s="457"/>
      <c r="BR750" s="457"/>
      <c r="BS750" s="457"/>
      <c r="BT750" s="457"/>
      <c r="BU750" s="457"/>
      <c r="BV750" s="457"/>
      <c r="BW750" s="457"/>
    </row>
    <row r="751" spans="1:75" ht="12.75">
      <c r="A751" s="1"/>
      <c r="B751" s="1"/>
      <c r="C751" s="1"/>
      <c r="D751" s="1"/>
      <c r="E751" s="1"/>
      <c r="F751" s="1"/>
      <c r="G751" s="1"/>
      <c r="H751" s="1"/>
      <c r="I751" s="1"/>
      <c r="J751" s="1"/>
      <c r="K751" s="1"/>
      <c r="L751" s="1"/>
      <c r="T751" s="1"/>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457"/>
      <c r="AT751" s="457"/>
      <c r="AU751" s="457"/>
      <c r="AV751" s="457"/>
      <c r="AW751" s="457"/>
      <c r="AX751" s="457"/>
      <c r="AY751" s="457"/>
      <c r="AZ751" s="457"/>
      <c r="BA751" s="457"/>
      <c r="BB751" s="457"/>
      <c r="BC751" s="457"/>
      <c r="BD751" s="457"/>
      <c r="BE751" s="457"/>
      <c r="BF751" s="457"/>
      <c r="BG751" s="457"/>
      <c r="BH751" s="457"/>
      <c r="BI751" s="457"/>
      <c r="BJ751" s="457"/>
      <c r="BK751" s="457"/>
      <c r="BL751" s="457"/>
      <c r="BM751" s="457"/>
      <c r="BN751" s="457"/>
      <c r="BO751" s="457"/>
      <c r="BP751" s="457"/>
      <c r="BQ751" s="457"/>
      <c r="BR751" s="457"/>
      <c r="BS751" s="457"/>
      <c r="BT751" s="457"/>
      <c r="BU751" s="457"/>
      <c r="BV751" s="457"/>
      <c r="BW751" s="457"/>
    </row>
    <row r="752" spans="1:75" ht="12.75">
      <c r="A752" s="1"/>
      <c r="B752" s="1"/>
      <c r="C752" s="1"/>
      <c r="D752" s="1"/>
      <c r="E752" s="1"/>
      <c r="F752" s="1"/>
      <c r="G752" s="1"/>
      <c r="H752" s="1"/>
      <c r="I752" s="1"/>
      <c r="J752" s="1"/>
      <c r="K752" s="1"/>
      <c r="L752" s="1"/>
      <c r="T752" s="1"/>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457"/>
      <c r="AT752" s="457"/>
      <c r="AU752" s="457"/>
      <c r="AV752" s="457"/>
      <c r="AW752" s="457"/>
      <c r="AX752" s="457"/>
      <c r="AY752" s="457"/>
      <c r="AZ752" s="457"/>
      <c r="BA752" s="457"/>
      <c r="BB752" s="457"/>
      <c r="BC752" s="457"/>
      <c r="BD752" s="457"/>
      <c r="BE752" s="457"/>
      <c r="BF752" s="457"/>
      <c r="BG752" s="457"/>
      <c r="BH752" s="457"/>
      <c r="BI752" s="457"/>
      <c r="BJ752" s="457"/>
      <c r="BK752" s="457"/>
      <c r="BL752" s="457"/>
      <c r="BM752" s="457"/>
      <c r="BN752" s="457"/>
      <c r="BO752" s="457"/>
      <c r="BP752" s="457"/>
      <c r="BQ752" s="457"/>
      <c r="BR752" s="457"/>
      <c r="BS752" s="457"/>
      <c r="BT752" s="457"/>
      <c r="BU752" s="457"/>
      <c r="BV752" s="457"/>
      <c r="BW752" s="457"/>
    </row>
    <row r="753" spans="1:75" ht="12.75">
      <c r="A753" s="1"/>
      <c r="B753" s="1"/>
      <c r="C753" s="1"/>
      <c r="D753" s="1"/>
      <c r="E753" s="1"/>
      <c r="F753" s="1"/>
      <c r="G753" s="1"/>
      <c r="H753" s="1"/>
      <c r="I753" s="1"/>
      <c r="J753" s="1"/>
      <c r="K753" s="1"/>
      <c r="L753" s="1"/>
      <c r="T753" s="1"/>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457"/>
      <c r="AT753" s="457"/>
      <c r="AU753" s="457"/>
      <c r="AV753" s="457"/>
      <c r="AW753" s="457"/>
      <c r="AX753" s="457"/>
      <c r="AY753" s="457"/>
      <c r="AZ753" s="457"/>
      <c r="BA753" s="457"/>
      <c r="BB753" s="457"/>
      <c r="BC753" s="457"/>
      <c r="BD753" s="457"/>
      <c r="BE753" s="457"/>
      <c r="BF753" s="457"/>
      <c r="BG753" s="457"/>
      <c r="BH753" s="457"/>
      <c r="BI753" s="457"/>
      <c r="BJ753" s="457"/>
      <c r="BK753" s="457"/>
      <c r="BL753" s="457"/>
      <c r="BM753" s="457"/>
      <c r="BN753" s="457"/>
      <c r="BO753" s="457"/>
      <c r="BP753" s="457"/>
      <c r="BQ753" s="457"/>
      <c r="BR753" s="457"/>
      <c r="BS753" s="457"/>
      <c r="BT753" s="457"/>
      <c r="BU753" s="457"/>
      <c r="BV753" s="457"/>
      <c r="BW753" s="457"/>
    </row>
    <row r="754" spans="1:75" ht="12.75">
      <c r="A754" s="1"/>
      <c r="B754" s="1"/>
      <c r="C754" s="1"/>
      <c r="D754" s="1"/>
      <c r="E754" s="1"/>
      <c r="F754" s="1"/>
      <c r="G754" s="1"/>
      <c r="H754" s="1"/>
      <c r="I754" s="1"/>
      <c r="J754" s="1"/>
      <c r="K754" s="1"/>
      <c r="L754" s="1"/>
      <c r="T754" s="1"/>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457"/>
      <c r="AT754" s="457"/>
      <c r="AU754" s="457"/>
      <c r="AV754" s="457"/>
      <c r="AW754" s="457"/>
      <c r="AX754" s="457"/>
      <c r="AY754" s="457"/>
      <c r="AZ754" s="457"/>
      <c r="BA754" s="457"/>
      <c r="BB754" s="457"/>
      <c r="BC754" s="457"/>
      <c r="BD754" s="457"/>
      <c r="BE754" s="457"/>
      <c r="BF754" s="457"/>
      <c r="BG754" s="457"/>
      <c r="BH754" s="457"/>
      <c r="BI754" s="457"/>
      <c r="BJ754" s="457"/>
      <c r="BK754" s="457"/>
      <c r="BL754" s="457"/>
      <c r="BM754" s="457"/>
      <c r="BN754" s="457"/>
      <c r="BO754" s="457"/>
      <c r="BP754" s="457"/>
      <c r="BQ754" s="457"/>
      <c r="BR754" s="457"/>
      <c r="BS754" s="457"/>
      <c r="BT754" s="457"/>
      <c r="BU754" s="457"/>
      <c r="BV754" s="457"/>
      <c r="BW754" s="457"/>
    </row>
    <row r="755" spans="1:75" ht="12.75">
      <c r="A755" s="1"/>
      <c r="B755" s="1"/>
      <c r="C755" s="1"/>
      <c r="D755" s="1"/>
      <c r="E755" s="1"/>
      <c r="F755" s="1"/>
      <c r="G755" s="1"/>
      <c r="H755" s="1"/>
      <c r="I755" s="1"/>
      <c r="J755" s="1"/>
      <c r="K755" s="1"/>
      <c r="L755" s="1"/>
      <c r="T755" s="1"/>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457"/>
      <c r="AT755" s="457"/>
      <c r="AU755" s="457"/>
      <c r="AV755" s="457"/>
      <c r="AW755" s="457"/>
      <c r="AX755" s="457"/>
      <c r="AY755" s="457"/>
      <c r="AZ755" s="457"/>
      <c r="BA755" s="457"/>
      <c r="BB755" s="457"/>
      <c r="BC755" s="457"/>
      <c r="BD755" s="457"/>
      <c r="BE755" s="457"/>
      <c r="BF755" s="457"/>
      <c r="BG755" s="457"/>
      <c r="BH755" s="457"/>
      <c r="BI755" s="457"/>
      <c r="BJ755" s="457"/>
      <c r="BK755" s="457"/>
      <c r="BL755" s="457"/>
      <c r="BM755" s="457"/>
      <c r="BN755" s="457"/>
      <c r="BO755" s="457"/>
      <c r="BP755" s="457"/>
      <c r="BQ755" s="457"/>
      <c r="BR755" s="457"/>
      <c r="BS755" s="457"/>
      <c r="BT755" s="457"/>
      <c r="BU755" s="457"/>
      <c r="BV755" s="457"/>
      <c r="BW755" s="457"/>
    </row>
    <row r="756" spans="1:75" ht="12.75">
      <c r="A756" s="1"/>
      <c r="B756" s="1"/>
      <c r="C756" s="1"/>
      <c r="D756" s="1"/>
      <c r="E756" s="1"/>
      <c r="F756" s="1"/>
      <c r="G756" s="1"/>
      <c r="H756" s="1"/>
      <c r="I756" s="1"/>
      <c r="J756" s="1"/>
      <c r="K756" s="1"/>
      <c r="L756" s="1"/>
      <c r="T756" s="1"/>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457"/>
      <c r="AT756" s="457"/>
      <c r="AU756" s="457"/>
      <c r="AV756" s="457"/>
      <c r="AW756" s="457"/>
      <c r="AX756" s="457"/>
      <c r="AY756" s="457"/>
      <c r="AZ756" s="457"/>
      <c r="BA756" s="457"/>
      <c r="BB756" s="457"/>
      <c r="BC756" s="457"/>
      <c r="BD756" s="457"/>
      <c r="BE756" s="457"/>
      <c r="BF756" s="457"/>
      <c r="BG756" s="457"/>
      <c r="BH756" s="457"/>
      <c r="BI756" s="457"/>
      <c r="BJ756" s="457"/>
      <c r="BK756" s="457"/>
      <c r="BL756" s="457"/>
      <c r="BM756" s="457"/>
      <c r="BN756" s="457"/>
      <c r="BO756" s="457"/>
      <c r="BP756" s="457"/>
      <c r="BQ756" s="457"/>
      <c r="BR756" s="457"/>
      <c r="BS756" s="457"/>
      <c r="BT756" s="457"/>
      <c r="BU756" s="457"/>
      <c r="BV756" s="457"/>
      <c r="BW756" s="457"/>
    </row>
    <row r="757" spans="1:75" ht="12.75">
      <c r="A757" s="1"/>
      <c r="B757" s="1"/>
      <c r="C757" s="1"/>
      <c r="D757" s="1"/>
      <c r="E757" s="1"/>
      <c r="F757" s="1"/>
      <c r="G757" s="1"/>
      <c r="H757" s="1"/>
      <c r="I757" s="1"/>
      <c r="J757" s="1"/>
      <c r="K757" s="1"/>
      <c r="L757" s="1"/>
      <c r="T757" s="1"/>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457"/>
      <c r="AT757" s="457"/>
      <c r="AU757" s="457"/>
      <c r="AV757" s="457"/>
      <c r="AW757" s="457"/>
      <c r="AX757" s="457"/>
      <c r="AY757" s="457"/>
      <c r="AZ757" s="457"/>
      <c r="BA757" s="457"/>
      <c r="BB757" s="457"/>
      <c r="BC757" s="457"/>
      <c r="BD757" s="457"/>
      <c r="BE757" s="457"/>
      <c r="BF757" s="457"/>
      <c r="BG757" s="457"/>
      <c r="BH757" s="457"/>
      <c r="BI757" s="457"/>
      <c r="BJ757" s="457"/>
      <c r="BK757" s="457"/>
      <c r="BL757" s="457"/>
      <c r="BM757" s="457"/>
      <c r="BN757" s="457"/>
      <c r="BO757" s="457"/>
      <c r="BP757" s="457"/>
      <c r="BQ757" s="457"/>
      <c r="BR757" s="457"/>
      <c r="BS757" s="457"/>
      <c r="BT757" s="457"/>
      <c r="BU757" s="457"/>
      <c r="BV757" s="457"/>
      <c r="BW757" s="457"/>
    </row>
    <row r="758" spans="1:75" ht="12.75">
      <c r="A758" s="1"/>
      <c r="B758" s="1"/>
      <c r="C758" s="1"/>
      <c r="D758" s="1"/>
      <c r="E758" s="1"/>
      <c r="F758" s="1"/>
      <c r="G758" s="1"/>
      <c r="H758" s="1"/>
      <c r="I758" s="1"/>
      <c r="J758" s="1"/>
      <c r="K758" s="1"/>
      <c r="L758" s="1"/>
      <c r="T758" s="1"/>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457"/>
      <c r="AT758" s="457"/>
      <c r="AU758" s="457"/>
      <c r="AV758" s="457"/>
      <c r="AW758" s="457"/>
      <c r="AX758" s="457"/>
      <c r="AY758" s="457"/>
      <c r="AZ758" s="457"/>
      <c r="BA758" s="457"/>
      <c r="BB758" s="457"/>
      <c r="BC758" s="457"/>
      <c r="BD758" s="457"/>
      <c r="BE758" s="457"/>
      <c r="BF758" s="457"/>
      <c r="BG758" s="457"/>
      <c r="BH758" s="457"/>
      <c r="BI758" s="457"/>
      <c r="BJ758" s="457"/>
      <c r="BK758" s="457"/>
      <c r="BL758" s="457"/>
      <c r="BM758" s="457"/>
      <c r="BN758" s="457"/>
      <c r="BO758" s="457"/>
      <c r="BP758" s="457"/>
      <c r="BQ758" s="457"/>
      <c r="BR758" s="457"/>
      <c r="BS758" s="457"/>
      <c r="BT758" s="457"/>
      <c r="BU758" s="457"/>
      <c r="BV758" s="457"/>
      <c r="BW758" s="457"/>
    </row>
    <row r="759" spans="1:75" ht="12.75">
      <c r="A759" s="1"/>
      <c r="B759" s="1"/>
      <c r="C759" s="1"/>
      <c r="D759" s="1"/>
      <c r="E759" s="1"/>
      <c r="F759" s="1"/>
      <c r="G759" s="1"/>
      <c r="H759" s="1"/>
      <c r="I759" s="1"/>
      <c r="J759" s="1"/>
      <c r="K759" s="1"/>
      <c r="L759" s="1"/>
      <c r="T759" s="1"/>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457"/>
      <c r="AT759" s="457"/>
      <c r="AU759" s="457"/>
      <c r="AV759" s="457"/>
      <c r="AW759" s="457"/>
      <c r="AX759" s="457"/>
      <c r="AY759" s="457"/>
      <c r="AZ759" s="457"/>
      <c r="BA759" s="457"/>
      <c r="BB759" s="457"/>
      <c r="BC759" s="457"/>
      <c r="BD759" s="457"/>
      <c r="BE759" s="457"/>
      <c r="BF759" s="457"/>
      <c r="BG759" s="457"/>
      <c r="BH759" s="457"/>
      <c r="BI759" s="457"/>
      <c r="BJ759" s="457"/>
      <c r="BK759" s="457"/>
      <c r="BL759" s="457"/>
      <c r="BM759" s="457"/>
      <c r="BN759" s="457"/>
      <c r="BO759" s="457"/>
      <c r="BP759" s="457"/>
      <c r="BQ759" s="457"/>
      <c r="BR759" s="457"/>
      <c r="BS759" s="457"/>
      <c r="BT759" s="457"/>
      <c r="BU759" s="457"/>
      <c r="BV759" s="457"/>
      <c r="BW759" s="457"/>
    </row>
    <row r="760" spans="1:75" ht="12.75">
      <c r="A760" s="1"/>
      <c r="B760" s="1"/>
      <c r="C760" s="1"/>
      <c r="D760" s="1"/>
      <c r="E760" s="1"/>
      <c r="F760" s="1"/>
      <c r="G760" s="1"/>
      <c r="H760" s="1"/>
      <c r="I760" s="1"/>
      <c r="J760" s="1"/>
      <c r="K760" s="1"/>
      <c r="L760" s="1"/>
      <c r="T760" s="1"/>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457"/>
      <c r="AT760" s="457"/>
      <c r="AU760" s="457"/>
      <c r="AV760" s="457"/>
      <c r="AW760" s="457"/>
      <c r="AX760" s="457"/>
      <c r="AY760" s="457"/>
      <c r="AZ760" s="457"/>
      <c r="BA760" s="457"/>
      <c r="BB760" s="457"/>
      <c r="BC760" s="457"/>
      <c r="BD760" s="457"/>
      <c r="BE760" s="457"/>
      <c r="BF760" s="457"/>
      <c r="BG760" s="457"/>
      <c r="BH760" s="457"/>
      <c r="BI760" s="457"/>
      <c r="BJ760" s="457"/>
      <c r="BK760" s="457"/>
      <c r="BL760" s="457"/>
      <c r="BM760" s="457"/>
      <c r="BN760" s="457"/>
      <c r="BO760" s="457"/>
      <c r="BP760" s="457"/>
      <c r="BQ760" s="457"/>
      <c r="BR760" s="457"/>
      <c r="BS760" s="457"/>
      <c r="BT760" s="457"/>
      <c r="BU760" s="457"/>
      <c r="BV760" s="457"/>
      <c r="BW760" s="457"/>
    </row>
    <row r="761" spans="1:75" ht="12.75">
      <c r="A761" s="1"/>
      <c r="B761" s="1"/>
      <c r="C761" s="1"/>
      <c r="D761" s="1"/>
      <c r="E761" s="1"/>
      <c r="F761" s="1"/>
      <c r="G761" s="1"/>
      <c r="H761" s="1"/>
      <c r="I761" s="1"/>
      <c r="J761" s="1"/>
      <c r="K761" s="1"/>
      <c r="L761" s="1"/>
      <c r="T761" s="1"/>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457"/>
      <c r="AT761" s="457"/>
      <c r="AU761" s="457"/>
      <c r="AV761" s="457"/>
      <c r="AW761" s="457"/>
      <c r="AX761" s="457"/>
      <c r="AY761" s="457"/>
      <c r="AZ761" s="457"/>
      <c r="BA761" s="457"/>
      <c r="BB761" s="457"/>
      <c r="BC761" s="457"/>
      <c r="BD761" s="457"/>
      <c r="BE761" s="457"/>
      <c r="BF761" s="457"/>
      <c r="BG761" s="457"/>
      <c r="BH761" s="457"/>
      <c r="BI761" s="457"/>
      <c r="BJ761" s="457"/>
      <c r="BK761" s="457"/>
      <c r="BL761" s="457"/>
      <c r="BM761" s="457"/>
      <c r="BN761" s="457"/>
      <c r="BO761" s="457"/>
      <c r="BP761" s="457"/>
      <c r="BQ761" s="457"/>
      <c r="BR761" s="457"/>
      <c r="BS761" s="457"/>
      <c r="BT761" s="457"/>
      <c r="BU761" s="457"/>
      <c r="BV761" s="457"/>
      <c r="BW761" s="457"/>
    </row>
    <row r="762" spans="1:75" ht="12.75">
      <c r="A762" s="1"/>
      <c r="B762" s="1"/>
      <c r="C762" s="1"/>
      <c r="D762" s="1"/>
      <c r="E762" s="1"/>
      <c r="F762" s="1"/>
      <c r="G762" s="1"/>
      <c r="H762" s="1"/>
      <c r="I762" s="1"/>
      <c r="J762" s="1"/>
      <c r="K762" s="1"/>
      <c r="L762" s="1"/>
      <c r="T762" s="1"/>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457"/>
      <c r="AT762" s="457"/>
      <c r="AU762" s="457"/>
      <c r="AV762" s="457"/>
      <c r="AW762" s="457"/>
      <c r="AX762" s="457"/>
      <c r="AY762" s="457"/>
      <c r="AZ762" s="457"/>
      <c r="BA762" s="457"/>
      <c r="BB762" s="457"/>
      <c r="BC762" s="457"/>
      <c r="BD762" s="457"/>
      <c r="BE762" s="457"/>
      <c r="BF762" s="457"/>
      <c r="BG762" s="457"/>
      <c r="BH762" s="457"/>
      <c r="BI762" s="457"/>
      <c r="BJ762" s="457"/>
      <c r="BK762" s="457"/>
      <c r="BL762" s="457"/>
      <c r="BM762" s="457"/>
      <c r="BN762" s="457"/>
      <c r="BO762" s="457"/>
      <c r="BP762" s="457"/>
      <c r="BQ762" s="457"/>
      <c r="BR762" s="457"/>
      <c r="BS762" s="457"/>
      <c r="BT762" s="457"/>
      <c r="BU762" s="457"/>
      <c r="BV762" s="457"/>
      <c r="BW762" s="457"/>
    </row>
    <row r="763" spans="1:75" ht="12.75">
      <c r="A763" s="1"/>
      <c r="B763" s="1"/>
      <c r="C763" s="1"/>
      <c r="D763" s="1"/>
      <c r="E763" s="1"/>
      <c r="F763" s="1"/>
      <c r="G763" s="1"/>
      <c r="H763" s="1"/>
      <c r="I763" s="1"/>
      <c r="J763" s="1"/>
      <c r="K763" s="1"/>
      <c r="L763" s="1"/>
      <c r="T763" s="1"/>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457"/>
      <c r="AT763" s="457"/>
      <c r="AU763" s="457"/>
      <c r="AV763" s="457"/>
      <c r="AW763" s="457"/>
      <c r="AX763" s="457"/>
      <c r="AY763" s="457"/>
      <c r="AZ763" s="457"/>
      <c r="BA763" s="457"/>
      <c r="BB763" s="457"/>
      <c r="BC763" s="457"/>
      <c r="BD763" s="457"/>
      <c r="BE763" s="457"/>
      <c r="BF763" s="457"/>
      <c r="BG763" s="457"/>
      <c r="BH763" s="457"/>
      <c r="BI763" s="457"/>
      <c r="BJ763" s="457"/>
      <c r="BK763" s="457"/>
      <c r="BL763" s="457"/>
      <c r="BM763" s="457"/>
      <c r="BN763" s="457"/>
      <c r="BO763" s="457"/>
      <c r="BP763" s="457"/>
      <c r="BQ763" s="457"/>
      <c r="BR763" s="457"/>
      <c r="BS763" s="457"/>
      <c r="BT763" s="457"/>
      <c r="BU763" s="457"/>
      <c r="BV763" s="457"/>
      <c r="BW763" s="457"/>
    </row>
    <row r="764" spans="1:75" ht="12.75">
      <c r="A764" s="1"/>
      <c r="B764" s="1"/>
      <c r="C764" s="1"/>
      <c r="D764" s="1"/>
      <c r="E764" s="1"/>
      <c r="F764" s="1"/>
      <c r="G764" s="1"/>
      <c r="H764" s="1"/>
      <c r="I764" s="1"/>
      <c r="J764" s="1"/>
      <c r="K764" s="1"/>
      <c r="L764" s="1"/>
      <c r="T764" s="1"/>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457"/>
      <c r="AT764" s="457"/>
      <c r="AU764" s="457"/>
      <c r="AV764" s="457"/>
      <c r="AW764" s="457"/>
      <c r="AX764" s="457"/>
      <c r="AY764" s="457"/>
      <c r="AZ764" s="457"/>
      <c r="BA764" s="457"/>
      <c r="BB764" s="457"/>
      <c r="BC764" s="457"/>
      <c r="BD764" s="457"/>
      <c r="BE764" s="457"/>
      <c r="BF764" s="457"/>
      <c r="BG764" s="457"/>
      <c r="BH764" s="457"/>
      <c r="BI764" s="457"/>
      <c r="BJ764" s="457"/>
      <c r="BK764" s="457"/>
      <c r="BL764" s="457"/>
      <c r="BM764" s="457"/>
      <c r="BN764" s="457"/>
      <c r="BO764" s="457"/>
      <c r="BP764" s="457"/>
      <c r="BQ764" s="457"/>
      <c r="BR764" s="457"/>
      <c r="BS764" s="457"/>
      <c r="BT764" s="457"/>
      <c r="BU764" s="457"/>
      <c r="BV764" s="457"/>
      <c r="BW764" s="457"/>
    </row>
    <row r="765" spans="1:75" ht="12.75">
      <c r="A765" s="1"/>
      <c r="B765" s="1"/>
      <c r="C765" s="1"/>
      <c r="D765" s="1"/>
      <c r="E765" s="1"/>
      <c r="F765" s="1"/>
      <c r="G765" s="1"/>
      <c r="H765" s="1"/>
      <c r="I765" s="1"/>
      <c r="J765" s="1"/>
      <c r="K765" s="1"/>
      <c r="L765" s="1"/>
      <c r="T765" s="1"/>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457"/>
      <c r="AT765" s="457"/>
      <c r="AU765" s="457"/>
      <c r="AV765" s="457"/>
      <c r="AW765" s="457"/>
      <c r="AX765" s="457"/>
      <c r="AY765" s="457"/>
      <c r="AZ765" s="457"/>
      <c r="BA765" s="457"/>
      <c r="BB765" s="457"/>
      <c r="BC765" s="457"/>
      <c r="BD765" s="457"/>
      <c r="BE765" s="457"/>
      <c r="BF765" s="457"/>
      <c r="BG765" s="457"/>
      <c r="BH765" s="457"/>
      <c r="BI765" s="457"/>
      <c r="BJ765" s="457"/>
      <c r="BK765" s="457"/>
      <c r="BL765" s="457"/>
      <c r="BM765" s="457"/>
      <c r="BN765" s="457"/>
      <c r="BO765" s="457"/>
      <c r="BP765" s="457"/>
      <c r="BQ765" s="457"/>
      <c r="BR765" s="457"/>
      <c r="BS765" s="457"/>
      <c r="BT765" s="457"/>
      <c r="BU765" s="457"/>
      <c r="BV765" s="457"/>
      <c r="BW765" s="457"/>
    </row>
    <row r="766" spans="1:75" ht="12.75">
      <c r="A766" s="1"/>
      <c r="B766" s="1"/>
      <c r="C766" s="1"/>
      <c r="D766" s="1"/>
      <c r="E766" s="1"/>
      <c r="F766" s="1"/>
      <c r="G766" s="1"/>
      <c r="H766" s="1"/>
      <c r="I766" s="1"/>
      <c r="J766" s="1"/>
      <c r="K766" s="1"/>
      <c r="L766" s="1"/>
      <c r="T766" s="1"/>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457"/>
      <c r="AT766" s="457"/>
      <c r="AU766" s="457"/>
      <c r="AV766" s="457"/>
      <c r="AW766" s="457"/>
      <c r="AX766" s="457"/>
      <c r="AY766" s="457"/>
      <c r="AZ766" s="457"/>
      <c r="BA766" s="457"/>
      <c r="BB766" s="457"/>
      <c r="BC766" s="457"/>
      <c r="BD766" s="457"/>
      <c r="BE766" s="457"/>
      <c r="BF766" s="457"/>
      <c r="BG766" s="457"/>
      <c r="BH766" s="457"/>
      <c r="BI766" s="457"/>
      <c r="BJ766" s="457"/>
      <c r="BK766" s="457"/>
      <c r="BL766" s="457"/>
      <c r="BM766" s="457"/>
      <c r="BN766" s="457"/>
      <c r="BO766" s="457"/>
      <c r="BP766" s="457"/>
      <c r="BQ766" s="457"/>
      <c r="BR766" s="457"/>
      <c r="BS766" s="457"/>
      <c r="BT766" s="457"/>
      <c r="BU766" s="457"/>
      <c r="BV766" s="457"/>
      <c r="BW766" s="457"/>
    </row>
    <row r="767" spans="1:75" ht="12.75">
      <c r="A767" s="1"/>
      <c r="B767" s="1"/>
      <c r="C767" s="1"/>
      <c r="D767" s="1"/>
      <c r="E767" s="1"/>
      <c r="F767" s="1"/>
      <c r="G767" s="1"/>
      <c r="H767" s="1"/>
      <c r="I767" s="1"/>
      <c r="J767" s="1"/>
      <c r="K767" s="1"/>
      <c r="L767" s="1"/>
      <c r="T767" s="1"/>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457"/>
      <c r="AT767" s="457"/>
      <c r="AU767" s="457"/>
      <c r="AV767" s="457"/>
      <c r="AW767" s="457"/>
      <c r="AX767" s="457"/>
      <c r="AY767" s="457"/>
      <c r="AZ767" s="457"/>
      <c r="BA767" s="457"/>
      <c r="BB767" s="457"/>
      <c r="BC767" s="457"/>
      <c r="BD767" s="457"/>
      <c r="BE767" s="457"/>
      <c r="BF767" s="457"/>
      <c r="BG767" s="457"/>
      <c r="BH767" s="457"/>
      <c r="BI767" s="457"/>
      <c r="BJ767" s="457"/>
      <c r="BK767" s="457"/>
      <c r="BL767" s="457"/>
      <c r="BM767" s="457"/>
      <c r="BN767" s="457"/>
      <c r="BO767" s="457"/>
      <c r="BP767" s="457"/>
      <c r="BQ767" s="457"/>
      <c r="BR767" s="457"/>
      <c r="BS767" s="457"/>
      <c r="BT767" s="457"/>
      <c r="BU767" s="457"/>
      <c r="BV767" s="457"/>
      <c r="BW767" s="457"/>
    </row>
    <row r="768" spans="1:75" ht="12.75">
      <c r="A768" s="1"/>
      <c r="B768" s="1"/>
      <c r="C768" s="1"/>
      <c r="D768" s="1"/>
      <c r="E768" s="1"/>
      <c r="F768" s="1"/>
      <c r="G768" s="1"/>
      <c r="H768" s="1"/>
      <c r="I768" s="1"/>
      <c r="J768" s="1"/>
      <c r="K768" s="1"/>
      <c r="L768" s="1"/>
      <c r="T768" s="1"/>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457"/>
      <c r="AT768" s="457"/>
      <c r="AU768" s="457"/>
      <c r="AV768" s="457"/>
      <c r="AW768" s="457"/>
      <c r="AX768" s="457"/>
      <c r="AY768" s="457"/>
      <c r="AZ768" s="457"/>
      <c r="BA768" s="457"/>
      <c r="BB768" s="457"/>
      <c r="BC768" s="457"/>
      <c r="BD768" s="457"/>
      <c r="BE768" s="457"/>
      <c r="BF768" s="457"/>
      <c r="BG768" s="457"/>
      <c r="BH768" s="457"/>
      <c r="BI768" s="457"/>
      <c r="BJ768" s="457"/>
      <c r="BK768" s="457"/>
      <c r="BL768" s="457"/>
      <c r="BM768" s="457"/>
      <c r="BN768" s="457"/>
      <c r="BO768" s="457"/>
      <c r="BP768" s="457"/>
      <c r="BQ768" s="457"/>
      <c r="BR768" s="457"/>
      <c r="BS768" s="457"/>
      <c r="BT768" s="457"/>
      <c r="BU768" s="457"/>
      <c r="BV768" s="457"/>
      <c r="BW768" s="457"/>
    </row>
    <row r="769" spans="1:75" ht="12.75">
      <c r="A769" s="1"/>
      <c r="B769" s="1"/>
      <c r="C769" s="1"/>
      <c r="D769" s="1"/>
      <c r="E769" s="1"/>
      <c r="F769" s="1"/>
      <c r="G769" s="1"/>
      <c r="H769" s="1"/>
      <c r="I769" s="1"/>
      <c r="J769" s="1"/>
      <c r="K769" s="1"/>
      <c r="L769" s="1"/>
      <c r="T769" s="1"/>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457"/>
      <c r="AT769" s="457"/>
      <c r="AU769" s="457"/>
      <c r="AV769" s="457"/>
      <c r="AW769" s="457"/>
      <c r="AX769" s="457"/>
      <c r="AY769" s="457"/>
      <c r="AZ769" s="457"/>
      <c r="BA769" s="457"/>
      <c r="BB769" s="457"/>
      <c r="BC769" s="457"/>
      <c r="BD769" s="457"/>
      <c r="BE769" s="457"/>
      <c r="BF769" s="457"/>
      <c r="BG769" s="457"/>
      <c r="BH769" s="457"/>
      <c r="BI769" s="457"/>
      <c r="BJ769" s="457"/>
      <c r="BK769" s="457"/>
      <c r="BL769" s="457"/>
      <c r="BM769" s="457"/>
      <c r="BN769" s="457"/>
      <c r="BO769" s="457"/>
      <c r="BP769" s="457"/>
      <c r="BQ769" s="457"/>
      <c r="BR769" s="457"/>
      <c r="BS769" s="457"/>
      <c r="BT769" s="457"/>
      <c r="BU769" s="457"/>
      <c r="BV769" s="457"/>
      <c r="BW769" s="457"/>
    </row>
    <row r="770" spans="1:75" ht="12.75">
      <c r="A770" s="1"/>
      <c r="B770" s="1"/>
      <c r="C770" s="1"/>
      <c r="D770" s="1"/>
      <c r="E770" s="1"/>
      <c r="F770" s="1"/>
      <c r="G770" s="1"/>
      <c r="H770" s="1"/>
      <c r="I770" s="1"/>
      <c r="J770" s="1"/>
      <c r="K770" s="1"/>
      <c r="L770" s="1"/>
      <c r="T770" s="1"/>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457"/>
      <c r="AT770" s="457"/>
      <c r="AU770" s="457"/>
      <c r="AV770" s="457"/>
      <c r="AW770" s="457"/>
      <c r="AX770" s="457"/>
      <c r="AY770" s="457"/>
      <c r="AZ770" s="457"/>
      <c r="BA770" s="457"/>
      <c r="BB770" s="457"/>
      <c r="BC770" s="457"/>
      <c r="BD770" s="457"/>
      <c r="BE770" s="457"/>
      <c r="BF770" s="457"/>
      <c r="BG770" s="457"/>
      <c r="BH770" s="457"/>
      <c r="BI770" s="457"/>
      <c r="BJ770" s="457"/>
      <c r="BK770" s="457"/>
      <c r="BL770" s="457"/>
      <c r="BM770" s="457"/>
      <c r="BN770" s="457"/>
      <c r="BO770" s="457"/>
      <c r="BP770" s="457"/>
      <c r="BQ770" s="457"/>
      <c r="BR770" s="457"/>
      <c r="BS770" s="457"/>
      <c r="BT770" s="457"/>
      <c r="BU770" s="457"/>
      <c r="BV770" s="457"/>
      <c r="BW770" s="457"/>
    </row>
    <row r="771" spans="1:75" ht="12.75">
      <c r="A771" s="1"/>
      <c r="B771" s="1"/>
      <c r="C771" s="1"/>
      <c r="D771" s="1"/>
      <c r="E771" s="1"/>
      <c r="F771" s="1"/>
      <c r="G771" s="1"/>
      <c r="H771" s="1"/>
      <c r="I771" s="1"/>
      <c r="J771" s="1"/>
      <c r="K771" s="1"/>
      <c r="L771" s="1"/>
      <c r="T771" s="1"/>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457"/>
      <c r="AT771" s="457"/>
      <c r="AU771" s="457"/>
      <c r="AV771" s="457"/>
      <c r="AW771" s="457"/>
      <c r="AX771" s="457"/>
      <c r="AY771" s="457"/>
      <c r="AZ771" s="457"/>
      <c r="BA771" s="457"/>
      <c r="BB771" s="457"/>
      <c r="BC771" s="457"/>
      <c r="BD771" s="457"/>
      <c r="BE771" s="457"/>
      <c r="BF771" s="457"/>
      <c r="BG771" s="457"/>
      <c r="BH771" s="457"/>
      <c r="BI771" s="457"/>
      <c r="BJ771" s="457"/>
      <c r="BK771" s="457"/>
      <c r="BL771" s="457"/>
      <c r="BM771" s="457"/>
      <c r="BN771" s="457"/>
      <c r="BO771" s="457"/>
      <c r="BP771" s="457"/>
      <c r="BQ771" s="457"/>
      <c r="BR771" s="457"/>
      <c r="BS771" s="457"/>
      <c r="BT771" s="457"/>
      <c r="BU771" s="457"/>
      <c r="BV771" s="457"/>
      <c r="BW771" s="457"/>
    </row>
    <row r="772" spans="1:75" ht="12.75">
      <c r="A772" s="1"/>
      <c r="B772" s="1"/>
      <c r="C772" s="1"/>
      <c r="D772" s="1"/>
      <c r="E772" s="1"/>
      <c r="F772" s="1"/>
      <c r="G772" s="1"/>
      <c r="H772" s="1"/>
      <c r="I772" s="1"/>
      <c r="J772" s="1"/>
      <c r="K772" s="1"/>
      <c r="L772" s="1"/>
      <c r="T772" s="1"/>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457"/>
      <c r="AT772" s="457"/>
      <c r="AU772" s="457"/>
      <c r="AV772" s="457"/>
      <c r="AW772" s="457"/>
      <c r="AX772" s="457"/>
      <c r="AY772" s="457"/>
      <c r="AZ772" s="457"/>
      <c r="BA772" s="457"/>
      <c r="BB772" s="457"/>
      <c r="BC772" s="457"/>
      <c r="BD772" s="457"/>
      <c r="BE772" s="457"/>
      <c r="BF772" s="457"/>
      <c r="BG772" s="457"/>
      <c r="BH772" s="457"/>
      <c r="BI772" s="457"/>
      <c r="BJ772" s="457"/>
      <c r="BK772" s="457"/>
      <c r="BL772" s="457"/>
      <c r="BM772" s="457"/>
      <c r="BN772" s="457"/>
      <c r="BO772" s="457"/>
      <c r="BP772" s="457"/>
      <c r="BQ772" s="457"/>
      <c r="BR772" s="457"/>
      <c r="BS772" s="457"/>
      <c r="BT772" s="457"/>
      <c r="BU772" s="457"/>
      <c r="BV772" s="457"/>
      <c r="BW772" s="457"/>
    </row>
    <row r="773" spans="1:75" ht="12.75">
      <c r="A773" s="1"/>
      <c r="B773" s="1"/>
      <c r="C773" s="1"/>
      <c r="D773" s="1"/>
      <c r="E773" s="1"/>
      <c r="F773" s="1"/>
      <c r="G773" s="1"/>
      <c r="H773" s="1"/>
      <c r="I773" s="1"/>
      <c r="J773" s="1"/>
      <c r="K773" s="1"/>
      <c r="L773" s="1"/>
      <c r="T773" s="1"/>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457"/>
      <c r="AT773" s="457"/>
      <c r="AU773" s="457"/>
      <c r="AV773" s="457"/>
      <c r="AW773" s="457"/>
      <c r="AX773" s="457"/>
      <c r="AY773" s="457"/>
      <c r="AZ773" s="457"/>
      <c r="BA773" s="457"/>
      <c r="BB773" s="457"/>
      <c r="BC773" s="457"/>
      <c r="BD773" s="457"/>
      <c r="BE773" s="457"/>
      <c r="BF773" s="457"/>
      <c r="BG773" s="457"/>
      <c r="BH773" s="457"/>
      <c r="BI773" s="457"/>
      <c r="BJ773" s="457"/>
      <c r="BK773" s="457"/>
      <c r="BL773" s="457"/>
      <c r="BM773" s="457"/>
      <c r="BN773" s="457"/>
      <c r="BO773" s="457"/>
      <c r="BP773" s="457"/>
      <c r="BQ773" s="457"/>
      <c r="BR773" s="457"/>
      <c r="BS773" s="457"/>
      <c r="BT773" s="457"/>
      <c r="BU773" s="457"/>
      <c r="BV773" s="457"/>
      <c r="BW773" s="457"/>
    </row>
    <row r="774" spans="1:75" ht="12.75">
      <c r="A774" s="1"/>
      <c r="B774" s="1"/>
      <c r="C774" s="1"/>
      <c r="D774" s="1"/>
      <c r="E774" s="1"/>
      <c r="F774" s="1"/>
      <c r="G774" s="1"/>
      <c r="H774" s="1"/>
      <c r="I774" s="1"/>
      <c r="J774" s="1"/>
      <c r="K774" s="1"/>
      <c r="L774" s="1"/>
      <c r="T774" s="1"/>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457"/>
      <c r="AT774" s="457"/>
      <c r="AU774" s="457"/>
      <c r="AV774" s="457"/>
      <c r="AW774" s="457"/>
      <c r="AX774" s="457"/>
      <c r="AY774" s="457"/>
      <c r="AZ774" s="457"/>
      <c r="BA774" s="457"/>
      <c r="BB774" s="457"/>
      <c r="BC774" s="457"/>
      <c r="BD774" s="457"/>
      <c r="BE774" s="457"/>
      <c r="BF774" s="457"/>
      <c r="BG774" s="457"/>
      <c r="BH774" s="457"/>
      <c r="BI774" s="457"/>
      <c r="BJ774" s="457"/>
      <c r="BK774" s="457"/>
      <c r="BL774" s="457"/>
      <c r="BM774" s="457"/>
      <c r="BN774" s="457"/>
      <c r="BO774" s="457"/>
      <c r="BP774" s="457"/>
      <c r="BQ774" s="457"/>
      <c r="BR774" s="457"/>
      <c r="BS774" s="457"/>
      <c r="BT774" s="457"/>
      <c r="BU774" s="457"/>
      <c r="BV774" s="457"/>
      <c r="BW774" s="457"/>
    </row>
    <row r="775" spans="1:75" ht="12.75">
      <c r="A775" s="1"/>
      <c r="B775" s="1"/>
      <c r="C775" s="1"/>
      <c r="D775" s="1"/>
      <c r="E775" s="1"/>
      <c r="F775" s="1"/>
      <c r="G775" s="1"/>
      <c r="H775" s="1"/>
      <c r="I775" s="1"/>
      <c r="J775" s="1"/>
      <c r="K775" s="1"/>
      <c r="L775" s="1"/>
      <c r="T775" s="1"/>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457"/>
      <c r="AT775" s="457"/>
      <c r="AU775" s="457"/>
      <c r="AV775" s="457"/>
      <c r="AW775" s="457"/>
      <c r="AX775" s="457"/>
      <c r="AY775" s="457"/>
      <c r="AZ775" s="457"/>
      <c r="BA775" s="457"/>
      <c r="BB775" s="457"/>
      <c r="BC775" s="457"/>
      <c r="BD775" s="457"/>
      <c r="BE775" s="457"/>
      <c r="BF775" s="457"/>
      <c r="BG775" s="457"/>
      <c r="BH775" s="457"/>
      <c r="BI775" s="457"/>
      <c r="BJ775" s="457"/>
      <c r="BK775" s="457"/>
      <c r="BL775" s="457"/>
      <c r="BM775" s="457"/>
      <c r="BN775" s="457"/>
      <c r="BO775" s="457"/>
      <c r="BP775" s="457"/>
      <c r="BQ775" s="457"/>
      <c r="BR775" s="457"/>
      <c r="BS775" s="457"/>
      <c r="BT775" s="457"/>
      <c r="BU775" s="457"/>
      <c r="BV775" s="457"/>
      <c r="BW775" s="457"/>
    </row>
    <row r="776" spans="1:75" ht="12.75">
      <c r="A776" s="1"/>
      <c r="B776" s="1"/>
      <c r="C776" s="1"/>
      <c r="D776" s="1"/>
      <c r="E776" s="1"/>
      <c r="F776" s="1"/>
      <c r="G776" s="1"/>
      <c r="H776" s="1"/>
      <c r="I776" s="1"/>
      <c r="J776" s="1"/>
      <c r="K776" s="1"/>
      <c r="L776" s="1"/>
      <c r="T776" s="1"/>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457"/>
      <c r="AT776" s="457"/>
      <c r="AU776" s="457"/>
      <c r="AV776" s="457"/>
      <c r="AW776" s="457"/>
      <c r="AX776" s="457"/>
      <c r="AY776" s="457"/>
      <c r="AZ776" s="457"/>
      <c r="BA776" s="457"/>
      <c r="BB776" s="457"/>
      <c r="BC776" s="457"/>
      <c r="BD776" s="457"/>
      <c r="BE776" s="457"/>
      <c r="BF776" s="457"/>
      <c r="BG776" s="457"/>
      <c r="BH776" s="457"/>
      <c r="BI776" s="457"/>
      <c r="BJ776" s="457"/>
      <c r="BK776" s="457"/>
      <c r="BL776" s="457"/>
      <c r="BM776" s="457"/>
      <c r="BN776" s="457"/>
      <c r="BO776" s="457"/>
      <c r="BP776" s="457"/>
      <c r="BQ776" s="457"/>
      <c r="BR776" s="457"/>
      <c r="BS776" s="457"/>
      <c r="BT776" s="457"/>
      <c r="BU776" s="457"/>
      <c r="BV776" s="457"/>
      <c r="BW776" s="457"/>
    </row>
    <row r="777" spans="1:75" ht="12.75">
      <c r="A777" s="1"/>
      <c r="B777" s="1"/>
      <c r="C777" s="1"/>
      <c r="D777" s="1"/>
      <c r="E777" s="1"/>
      <c r="F777" s="1"/>
      <c r="G777" s="1"/>
      <c r="H777" s="1"/>
      <c r="I777" s="1"/>
      <c r="J777" s="1"/>
      <c r="K777" s="1"/>
      <c r="L777" s="1"/>
      <c r="T777" s="1"/>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457"/>
      <c r="AT777" s="457"/>
      <c r="AU777" s="457"/>
      <c r="AV777" s="457"/>
      <c r="AW777" s="457"/>
      <c r="AX777" s="457"/>
      <c r="AY777" s="457"/>
      <c r="AZ777" s="457"/>
      <c r="BA777" s="457"/>
      <c r="BB777" s="457"/>
      <c r="BC777" s="457"/>
      <c r="BD777" s="457"/>
      <c r="BE777" s="457"/>
      <c r="BF777" s="457"/>
      <c r="BG777" s="457"/>
      <c r="BH777" s="457"/>
      <c r="BI777" s="457"/>
      <c r="BJ777" s="457"/>
      <c r="BK777" s="457"/>
      <c r="BL777" s="457"/>
      <c r="BM777" s="457"/>
      <c r="BN777" s="457"/>
      <c r="BO777" s="457"/>
      <c r="BP777" s="457"/>
      <c r="BQ777" s="457"/>
      <c r="BR777" s="457"/>
      <c r="BS777" s="457"/>
      <c r="BT777" s="457"/>
      <c r="BU777" s="457"/>
      <c r="BV777" s="457"/>
      <c r="BW777" s="457"/>
    </row>
    <row r="778" spans="1:75" ht="12.75">
      <c r="A778" s="1"/>
      <c r="B778" s="1"/>
      <c r="C778" s="1"/>
      <c r="D778" s="1"/>
      <c r="E778" s="1"/>
      <c r="F778" s="1"/>
      <c r="G778" s="1"/>
      <c r="H778" s="1"/>
      <c r="I778" s="1"/>
      <c r="J778" s="1"/>
      <c r="K778" s="1"/>
      <c r="L778" s="1"/>
      <c r="T778" s="1"/>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457"/>
      <c r="AT778" s="457"/>
      <c r="AU778" s="457"/>
      <c r="AV778" s="457"/>
      <c r="AW778" s="457"/>
      <c r="AX778" s="457"/>
      <c r="AY778" s="457"/>
      <c r="AZ778" s="457"/>
      <c r="BA778" s="457"/>
      <c r="BB778" s="457"/>
      <c r="BC778" s="457"/>
      <c r="BD778" s="457"/>
      <c r="BE778" s="457"/>
      <c r="BF778" s="457"/>
      <c r="BG778" s="457"/>
      <c r="BH778" s="457"/>
      <c r="BI778" s="457"/>
      <c r="BJ778" s="457"/>
      <c r="BK778" s="457"/>
      <c r="BL778" s="457"/>
      <c r="BM778" s="457"/>
      <c r="BN778" s="457"/>
      <c r="BO778" s="457"/>
      <c r="BP778" s="457"/>
      <c r="BQ778" s="457"/>
      <c r="BR778" s="457"/>
      <c r="BS778" s="457"/>
      <c r="BT778" s="457"/>
      <c r="BU778" s="457"/>
      <c r="BV778" s="457"/>
      <c r="BW778" s="457"/>
    </row>
    <row r="779" spans="1:75" ht="12.75">
      <c r="A779" s="1"/>
      <c r="B779" s="1"/>
      <c r="C779" s="1"/>
      <c r="D779" s="1"/>
      <c r="E779" s="1"/>
      <c r="F779" s="1"/>
      <c r="G779" s="1"/>
      <c r="H779" s="1"/>
      <c r="I779" s="1"/>
      <c r="J779" s="1"/>
      <c r="K779" s="1"/>
      <c r="L779" s="1"/>
      <c r="T779" s="1"/>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457"/>
      <c r="AT779" s="457"/>
      <c r="AU779" s="457"/>
      <c r="AV779" s="457"/>
      <c r="AW779" s="457"/>
      <c r="AX779" s="457"/>
      <c r="AY779" s="457"/>
      <c r="AZ779" s="457"/>
      <c r="BA779" s="457"/>
      <c r="BB779" s="457"/>
      <c r="BC779" s="457"/>
      <c r="BD779" s="457"/>
      <c r="BE779" s="457"/>
      <c r="BF779" s="457"/>
      <c r="BG779" s="457"/>
      <c r="BH779" s="457"/>
      <c r="BI779" s="457"/>
      <c r="BJ779" s="457"/>
      <c r="BK779" s="457"/>
      <c r="BL779" s="457"/>
      <c r="BM779" s="457"/>
      <c r="BN779" s="457"/>
      <c r="BO779" s="457"/>
      <c r="BP779" s="457"/>
      <c r="BQ779" s="457"/>
      <c r="BR779" s="457"/>
      <c r="BS779" s="457"/>
      <c r="BT779" s="457"/>
      <c r="BU779" s="457"/>
      <c r="BV779" s="457"/>
      <c r="BW779" s="457"/>
    </row>
    <row r="780" spans="1:75" ht="12.75">
      <c r="A780" s="1"/>
      <c r="B780" s="1"/>
      <c r="C780" s="1"/>
      <c r="D780" s="1"/>
      <c r="E780" s="1"/>
      <c r="F780" s="1"/>
      <c r="G780" s="1"/>
      <c r="H780" s="1"/>
      <c r="I780" s="1"/>
      <c r="J780" s="1"/>
      <c r="K780" s="1"/>
      <c r="L780" s="1"/>
      <c r="T780" s="1"/>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457"/>
      <c r="AT780" s="457"/>
      <c r="AU780" s="457"/>
      <c r="AV780" s="457"/>
      <c r="AW780" s="457"/>
      <c r="AX780" s="457"/>
      <c r="AY780" s="457"/>
      <c r="AZ780" s="457"/>
      <c r="BA780" s="457"/>
      <c r="BB780" s="457"/>
      <c r="BC780" s="457"/>
      <c r="BD780" s="457"/>
      <c r="BE780" s="457"/>
      <c r="BF780" s="457"/>
      <c r="BG780" s="457"/>
      <c r="BH780" s="457"/>
      <c r="BI780" s="457"/>
      <c r="BJ780" s="457"/>
      <c r="BK780" s="457"/>
      <c r="BL780" s="457"/>
      <c r="BM780" s="457"/>
      <c r="BN780" s="457"/>
      <c r="BO780" s="457"/>
      <c r="BP780" s="457"/>
      <c r="BQ780" s="457"/>
      <c r="BR780" s="457"/>
      <c r="BS780" s="457"/>
      <c r="BT780" s="457"/>
      <c r="BU780" s="457"/>
      <c r="BV780" s="457"/>
      <c r="BW780" s="457"/>
    </row>
    <row r="781" spans="1:75" ht="12.75">
      <c r="A781" s="1"/>
      <c r="B781" s="1"/>
      <c r="C781" s="1"/>
      <c r="D781" s="1"/>
      <c r="E781" s="1"/>
      <c r="F781" s="1"/>
      <c r="G781" s="1"/>
      <c r="H781" s="1"/>
      <c r="I781" s="1"/>
      <c r="J781" s="1"/>
      <c r="K781" s="1"/>
      <c r="L781" s="1"/>
      <c r="T781" s="1"/>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457"/>
      <c r="AT781" s="457"/>
      <c r="AU781" s="457"/>
      <c r="AV781" s="457"/>
      <c r="AW781" s="457"/>
      <c r="AX781" s="457"/>
      <c r="AY781" s="457"/>
      <c r="AZ781" s="457"/>
      <c r="BA781" s="457"/>
      <c r="BB781" s="457"/>
      <c r="BC781" s="457"/>
      <c r="BD781" s="457"/>
      <c r="BE781" s="457"/>
      <c r="BF781" s="457"/>
      <c r="BG781" s="457"/>
      <c r="BH781" s="457"/>
      <c r="BI781" s="457"/>
      <c r="BJ781" s="457"/>
      <c r="BK781" s="457"/>
      <c r="BL781" s="457"/>
      <c r="BM781" s="457"/>
      <c r="BN781" s="457"/>
      <c r="BO781" s="457"/>
      <c r="BP781" s="457"/>
      <c r="BQ781" s="457"/>
      <c r="BR781" s="457"/>
      <c r="BS781" s="457"/>
      <c r="BT781" s="457"/>
      <c r="BU781" s="457"/>
      <c r="BV781" s="457"/>
      <c r="BW781" s="457"/>
    </row>
    <row r="782" spans="1:75" ht="12.75">
      <c r="A782" s="1"/>
      <c r="B782" s="1"/>
      <c r="C782" s="1"/>
      <c r="D782" s="1"/>
      <c r="E782" s="1"/>
      <c r="F782" s="1"/>
      <c r="G782" s="1"/>
      <c r="H782" s="1"/>
      <c r="I782" s="1"/>
      <c r="J782" s="1"/>
      <c r="K782" s="1"/>
      <c r="L782" s="1"/>
      <c r="T782" s="1"/>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457"/>
      <c r="AT782" s="457"/>
      <c r="AU782" s="457"/>
      <c r="AV782" s="457"/>
      <c r="AW782" s="457"/>
      <c r="AX782" s="457"/>
      <c r="AY782" s="457"/>
      <c r="AZ782" s="457"/>
      <c r="BA782" s="457"/>
      <c r="BB782" s="457"/>
      <c r="BC782" s="457"/>
      <c r="BD782" s="457"/>
      <c r="BE782" s="457"/>
      <c r="BF782" s="457"/>
      <c r="BG782" s="457"/>
      <c r="BH782" s="457"/>
      <c r="BI782" s="457"/>
      <c r="BJ782" s="457"/>
      <c r="BK782" s="457"/>
      <c r="BL782" s="457"/>
      <c r="BM782" s="457"/>
      <c r="BN782" s="457"/>
      <c r="BO782" s="457"/>
      <c r="BP782" s="457"/>
      <c r="BQ782" s="457"/>
      <c r="BR782" s="457"/>
      <c r="BS782" s="457"/>
      <c r="BT782" s="457"/>
      <c r="BU782" s="457"/>
      <c r="BV782" s="457"/>
      <c r="BW782" s="457"/>
    </row>
    <row r="783" spans="1:75" ht="12.75">
      <c r="A783" s="1"/>
      <c r="B783" s="1"/>
      <c r="C783" s="1"/>
      <c r="D783" s="1"/>
      <c r="E783" s="1"/>
      <c r="F783" s="1"/>
      <c r="G783" s="1"/>
      <c r="H783" s="1"/>
      <c r="I783" s="1"/>
      <c r="J783" s="1"/>
      <c r="K783" s="1"/>
      <c r="L783" s="1"/>
      <c r="T783" s="1"/>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457"/>
      <c r="AT783" s="457"/>
      <c r="AU783" s="457"/>
      <c r="AV783" s="457"/>
      <c r="AW783" s="457"/>
      <c r="AX783" s="457"/>
      <c r="AY783" s="457"/>
      <c r="AZ783" s="457"/>
      <c r="BA783" s="457"/>
      <c r="BB783" s="457"/>
      <c r="BC783" s="457"/>
      <c r="BD783" s="457"/>
      <c r="BE783" s="457"/>
      <c r="BF783" s="457"/>
      <c r="BG783" s="457"/>
      <c r="BH783" s="457"/>
      <c r="BI783" s="457"/>
      <c r="BJ783" s="457"/>
      <c r="BK783" s="457"/>
      <c r="BL783" s="457"/>
      <c r="BM783" s="457"/>
      <c r="BN783" s="457"/>
      <c r="BO783" s="457"/>
      <c r="BP783" s="457"/>
      <c r="BQ783" s="457"/>
      <c r="BR783" s="457"/>
      <c r="BS783" s="457"/>
      <c r="BT783" s="457"/>
      <c r="BU783" s="457"/>
      <c r="BV783" s="457"/>
      <c r="BW783" s="457"/>
    </row>
    <row r="784" spans="1:75" ht="12.75">
      <c r="A784" s="1"/>
      <c r="B784" s="1"/>
      <c r="C784" s="1"/>
      <c r="D784" s="1"/>
      <c r="E784" s="1"/>
      <c r="F784" s="1"/>
      <c r="G784" s="1"/>
      <c r="H784" s="1"/>
      <c r="I784" s="1"/>
      <c r="J784" s="1"/>
      <c r="K784" s="1"/>
      <c r="L784" s="1"/>
      <c r="T784" s="1"/>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457"/>
      <c r="AT784" s="457"/>
      <c r="AU784" s="457"/>
      <c r="AV784" s="457"/>
      <c r="AW784" s="457"/>
      <c r="AX784" s="457"/>
      <c r="AY784" s="457"/>
      <c r="AZ784" s="457"/>
      <c r="BA784" s="457"/>
      <c r="BB784" s="457"/>
      <c r="BC784" s="457"/>
      <c r="BD784" s="457"/>
      <c r="BE784" s="457"/>
      <c r="BF784" s="457"/>
      <c r="BG784" s="457"/>
      <c r="BH784" s="457"/>
      <c r="BI784" s="457"/>
      <c r="BJ784" s="457"/>
      <c r="BK784" s="457"/>
      <c r="BL784" s="457"/>
      <c r="BM784" s="457"/>
      <c r="BN784" s="457"/>
      <c r="BO784" s="457"/>
      <c r="BP784" s="457"/>
      <c r="BQ784" s="457"/>
      <c r="BR784" s="457"/>
      <c r="BS784" s="457"/>
      <c r="BT784" s="457"/>
      <c r="BU784" s="457"/>
      <c r="BV784" s="457"/>
      <c r="BW784" s="457"/>
    </row>
    <row r="785" spans="1:75" ht="12.75">
      <c r="A785" s="1"/>
      <c r="B785" s="1"/>
      <c r="C785" s="1"/>
      <c r="D785" s="1"/>
      <c r="E785" s="1"/>
      <c r="F785" s="1"/>
      <c r="G785" s="1"/>
      <c r="H785" s="1"/>
      <c r="I785" s="1"/>
      <c r="J785" s="1"/>
      <c r="K785" s="1"/>
      <c r="L785" s="1"/>
      <c r="T785" s="1"/>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457"/>
      <c r="AT785" s="457"/>
      <c r="AU785" s="457"/>
      <c r="AV785" s="457"/>
      <c r="AW785" s="457"/>
      <c r="AX785" s="457"/>
      <c r="AY785" s="457"/>
      <c r="AZ785" s="457"/>
      <c r="BA785" s="457"/>
      <c r="BB785" s="457"/>
      <c r="BC785" s="457"/>
      <c r="BD785" s="457"/>
      <c r="BE785" s="457"/>
      <c r="BF785" s="457"/>
      <c r="BG785" s="457"/>
      <c r="BH785" s="457"/>
      <c r="BI785" s="457"/>
      <c r="BJ785" s="457"/>
      <c r="BK785" s="457"/>
      <c r="BL785" s="457"/>
      <c r="BM785" s="457"/>
      <c r="BN785" s="457"/>
      <c r="BO785" s="457"/>
      <c r="BP785" s="457"/>
      <c r="BQ785" s="457"/>
      <c r="BR785" s="457"/>
      <c r="BS785" s="457"/>
      <c r="BT785" s="457"/>
      <c r="BU785" s="457"/>
      <c r="BV785" s="457"/>
      <c r="BW785" s="457"/>
    </row>
    <row r="786" spans="1:75" ht="12.75">
      <c r="A786" s="1"/>
      <c r="B786" s="1"/>
      <c r="C786" s="1"/>
      <c r="D786" s="1"/>
      <c r="E786" s="1"/>
      <c r="F786" s="1"/>
      <c r="G786" s="1"/>
      <c r="H786" s="1"/>
      <c r="I786" s="1"/>
      <c r="J786" s="1"/>
      <c r="K786" s="1"/>
      <c r="L786" s="1"/>
      <c r="T786" s="1"/>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457"/>
      <c r="AT786" s="457"/>
      <c r="AU786" s="457"/>
      <c r="AV786" s="457"/>
      <c r="AW786" s="457"/>
      <c r="AX786" s="457"/>
      <c r="AY786" s="457"/>
      <c r="AZ786" s="457"/>
      <c r="BA786" s="457"/>
      <c r="BB786" s="457"/>
      <c r="BC786" s="457"/>
      <c r="BD786" s="457"/>
      <c r="BE786" s="457"/>
      <c r="BF786" s="457"/>
      <c r="BG786" s="457"/>
      <c r="BH786" s="457"/>
      <c r="BI786" s="457"/>
      <c r="BJ786" s="457"/>
      <c r="BK786" s="457"/>
      <c r="BL786" s="457"/>
      <c r="BM786" s="457"/>
      <c r="BN786" s="457"/>
      <c r="BO786" s="457"/>
      <c r="BP786" s="457"/>
      <c r="BQ786" s="457"/>
      <c r="BR786" s="457"/>
      <c r="BS786" s="457"/>
      <c r="BT786" s="457"/>
      <c r="BU786" s="457"/>
      <c r="BV786" s="457"/>
      <c r="BW786" s="457"/>
    </row>
    <row r="787" spans="1:75" ht="12.75">
      <c r="A787" s="1"/>
      <c r="B787" s="1"/>
      <c r="C787" s="1"/>
      <c r="D787" s="1"/>
      <c r="E787" s="1"/>
      <c r="F787" s="1"/>
      <c r="G787" s="1"/>
      <c r="H787" s="1"/>
      <c r="I787" s="1"/>
      <c r="J787" s="1"/>
      <c r="K787" s="1"/>
      <c r="L787" s="1"/>
      <c r="T787" s="1"/>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457"/>
      <c r="AT787" s="457"/>
      <c r="AU787" s="457"/>
      <c r="AV787" s="457"/>
      <c r="AW787" s="457"/>
      <c r="AX787" s="457"/>
      <c r="AY787" s="457"/>
      <c r="AZ787" s="457"/>
      <c r="BA787" s="457"/>
      <c r="BB787" s="457"/>
      <c r="BC787" s="457"/>
      <c r="BD787" s="457"/>
      <c r="BE787" s="457"/>
      <c r="BF787" s="457"/>
      <c r="BG787" s="457"/>
      <c r="BH787" s="457"/>
      <c r="BI787" s="457"/>
      <c r="BJ787" s="457"/>
      <c r="BK787" s="457"/>
      <c r="BL787" s="457"/>
      <c r="BM787" s="457"/>
      <c r="BN787" s="457"/>
      <c r="BO787" s="457"/>
      <c r="BP787" s="457"/>
      <c r="BQ787" s="457"/>
      <c r="BR787" s="457"/>
      <c r="BS787" s="457"/>
      <c r="BT787" s="457"/>
      <c r="BU787" s="457"/>
      <c r="BV787" s="457"/>
      <c r="BW787" s="457"/>
    </row>
    <row r="788" spans="1:75" ht="12.75">
      <c r="A788" s="1"/>
      <c r="B788" s="1"/>
      <c r="C788" s="1"/>
      <c r="D788" s="1"/>
      <c r="E788" s="1"/>
      <c r="F788" s="1"/>
      <c r="G788" s="1"/>
      <c r="H788" s="1"/>
      <c r="I788" s="1"/>
      <c r="J788" s="1"/>
      <c r="K788" s="1"/>
      <c r="L788" s="1"/>
      <c r="T788" s="1"/>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457"/>
      <c r="AT788" s="457"/>
      <c r="AU788" s="457"/>
      <c r="AV788" s="457"/>
      <c r="AW788" s="457"/>
      <c r="AX788" s="457"/>
      <c r="AY788" s="457"/>
      <c r="AZ788" s="457"/>
      <c r="BA788" s="457"/>
      <c r="BB788" s="457"/>
      <c r="BC788" s="457"/>
      <c r="BD788" s="457"/>
      <c r="BE788" s="457"/>
      <c r="BF788" s="457"/>
      <c r="BG788" s="457"/>
      <c r="BH788" s="457"/>
      <c r="BI788" s="457"/>
      <c r="BJ788" s="457"/>
      <c r="BK788" s="457"/>
      <c r="BL788" s="457"/>
      <c r="BM788" s="457"/>
      <c r="BN788" s="457"/>
      <c r="BO788" s="457"/>
      <c r="BP788" s="457"/>
      <c r="BQ788" s="457"/>
      <c r="BR788" s="457"/>
      <c r="BS788" s="457"/>
      <c r="BT788" s="457"/>
      <c r="BU788" s="457"/>
      <c r="BV788" s="457"/>
      <c r="BW788" s="457"/>
    </row>
    <row r="789" spans="1:75" ht="12.75">
      <c r="A789" s="1"/>
      <c r="B789" s="1"/>
      <c r="C789" s="1"/>
      <c r="D789" s="1"/>
      <c r="E789" s="1"/>
      <c r="F789" s="1"/>
      <c r="G789" s="1"/>
      <c r="H789" s="1"/>
      <c r="I789" s="1"/>
      <c r="J789" s="1"/>
      <c r="K789" s="1"/>
      <c r="L789" s="1"/>
      <c r="T789" s="1"/>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457"/>
      <c r="AT789" s="457"/>
      <c r="AU789" s="457"/>
      <c r="AV789" s="457"/>
      <c r="AW789" s="457"/>
      <c r="AX789" s="457"/>
      <c r="AY789" s="457"/>
      <c r="AZ789" s="457"/>
      <c r="BA789" s="457"/>
      <c r="BB789" s="457"/>
      <c r="BC789" s="457"/>
      <c r="BD789" s="457"/>
      <c r="BE789" s="457"/>
      <c r="BF789" s="457"/>
      <c r="BG789" s="457"/>
      <c r="BH789" s="457"/>
      <c r="BI789" s="457"/>
      <c r="BJ789" s="457"/>
      <c r="BK789" s="457"/>
      <c r="BL789" s="457"/>
      <c r="BM789" s="457"/>
      <c r="BN789" s="457"/>
      <c r="BO789" s="457"/>
      <c r="BP789" s="457"/>
      <c r="BQ789" s="457"/>
      <c r="BR789" s="457"/>
      <c r="BS789" s="457"/>
      <c r="BT789" s="457"/>
      <c r="BU789" s="457"/>
      <c r="BV789" s="457"/>
      <c r="BW789" s="457"/>
    </row>
    <row r="790" spans="1:75" ht="12.75">
      <c r="A790" s="1"/>
      <c r="B790" s="1"/>
      <c r="C790" s="1"/>
      <c r="D790" s="1"/>
      <c r="E790" s="1"/>
      <c r="F790" s="1"/>
      <c r="G790" s="1"/>
      <c r="H790" s="1"/>
      <c r="I790" s="1"/>
      <c r="J790" s="1"/>
      <c r="K790" s="1"/>
      <c r="L790" s="1"/>
      <c r="T790" s="1"/>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457"/>
      <c r="AT790" s="457"/>
      <c r="AU790" s="457"/>
      <c r="AV790" s="457"/>
      <c r="AW790" s="457"/>
      <c r="AX790" s="457"/>
      <c r="AY790" s="457"/>
      <c r="AZ790" s="457"/>
      <c r="BA790" s="457"/>
      <c r="BB790" s="457"/>
      <c r="BC790" s="457"/>
      <c r="BD790" s="457"/>
      <c r="BE790" s="457"/>
      <c r="BF790" s="457"/>
      <c r="BG790" s="457"/>
      <c r="BH790" s="457"/>
      <c r="BI790" s="457"/>
      <c r="BJ790" s="457"/>
      <c r="BK790" s="457"/>
      <c r="BL790" s="457"/>
      <c r="BM790" s="457"/>
      <c r="BN790" s="457"/>
      <c r="BO790" s="457"/>
      <c r="BP790" s="457"/>
      <c r="BQ790" s="457"/>
      <c r="BR790" s="457"/>
      <c r="BS790" s="457"/>
      <c r="BT790" s="457"/>
      <c r="BU790" s="457"/>
      <c r="BV790" s="457"/>
      <c r="BW790" s="457"/>
    </row>
    <row r="791" spans="1:75" ht="12.75">
      <c r="A791" s="1"/>
      <c r="B791" s="1"/>
      <c r="C791" s="1"/>
      <c r="D791" s="1"/>
      <c r="E791" s="1"/>
      <c r="F791" s="1"/>
      <c r="G791" s="1"/>
      <c r="H791" s="1"/>
      <c r="I791" s="1"/>
      <c r="J791" s="1"/>
      <c r="K791" s="1"/>
      <c r="L791" s="1"/>
      <c r="T791" s="1"/>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457"/>
      <c r="AT791" s="457"/>
      <c r="AU791" s="457"/>
      <c r="AV791" s="457"/>
      <c r="AW791" s="457"/>
      <c r="AX791" s="457"/>
      <c r="AY791" s="457"/>
      <c r="AZ791" s="457"/>
      <c r="BA791" s="457"/>
      <c r="BB791" s="457"/>
      <c r="BC791" s="457"/>
      <c r="BD791" s="457"/>
      <c r="BE791" s="457"/>
      <c r="BF791" s="457"/>
      <c r="BG791" s="457"/>
      <c r="BH791" s="457"/>
      <c r="BI791" s="457"/>
      <c r="BJ791" s="457"/>
      <c r="BK791" s="457"/>
      <c r="BL791" s="457"/>
      <c r="BM791" s="457"/>
      <c r="BN791" s="457"/>
      <c r="BO791" s="457"/>
      <c r="BP791" s="457"/>
      <c r="BQ791" s="457"/>
      <c r="BR791" s="457"/>
      <c r="BS791" s="457"/>
      <c r="BT791" s="457"/>
      <c r="BU791" s="457"/>
      <c r="BV791" s="457"/>
      <c r="BW791" s="457"/>
    </row>
    <row r="792" spans="1:75" ht="12.75">
      <c r="A792" s="1"/>
      <c r="B792" s="1"/>
      <c r="C792" s="1"/>
      <c r="D792" s="1"/>
      <c r="E792" s="1"/>
      <c r="F792" s="1"/>
      <c r="G792" s="1"/>
      <c r="H792" s="1"/>
      <c r="I792" s="1"/>
      <c r="J792" s="1"/>
      <c r="K792" s="1"/>
      <c r="L792" s="1"/>
      <c r="T792" s="1"/>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457"/>
      <c r="AT792" s="457"/>
      <c r="AU792" s="457"/>
      <c r="AV792" s="457"/>
      <c r="AW792" s="457"/>
      <c r="AX792" s="457"/>
      <c r="AY792" s="457"/>
      <c r="AZ792" s="457"/>
      <c r="BA792" s="457"/>
      <c r="BB792" s="457"/>
      <c r="BC792" s="457"/>
      <c r="BD792" s="457"/>
      <c r="BE792" s="457"/>
      <c r="BF792" s="457"/>
      <c r="BG792" s="457"/>
      <c r="BH792" s="457"/>
      <c r="BI792" s="457"/>
      <c r="BJ792" s="457"/>
      <c r="BK792" s="457"/>
      <c r="BL792" s="457"/>
      <c r="BM792" s="457"/>
      <c r="BN792" s="457"/>
      <c r="BO792" s="457"/>
      <c r="BP792" s="457"/>
      <c r="BQ792" s="457"/>
      <c r="BR792" s="457"/>
      <c r="BS792" s="457"/>
      <c r="BT792" s="457"/>
      <c r="BU792" s="457"/>
      <c r="BV792" s="457"/>
      <c r="BW792" s="457"/>
    </row>
    <row r="793" spans="1:75" ht="12.75">
      <c r="A793" s="1"/>
      <c r="B793" s="1"/>
      <c r="C793" s="1"/>
      <c r="D793" s="1"/>
      <c r="E793" s="1"/>
      <c r="F793" s="1"/>
      <c r="G793" s="1"/>
      <c r="H793" s="1"/>
      <c r="I793" s="1"/>
      <c r="J793" s="1"/>
      <c r="K793" s="1"/>
      <c r="L793" s="1"/>
      <c r="T793" s="1"/>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457"/>
      <c r="AT793" s="457"/>
      <c r="AU793" s="457"/>
      <c r="AV793" s="457"/>
      <c r="AW793" s="457"/>
      <c r="AX793" s="457"/>
      <c r="AY793" s="457"/>
      <c r="AZ793" s="457"/>
      <c r="BA793" s="457"/>
      <c r="BB793" s="457"/>
      <c r="BC793" s="457"/>
      <c r="BD793" s="457"/>
      <c r="BE793" s="457"/>
      <c r="BF793" s="457"/>
      <c r="BG793" s="457"/>
      <c r="BH793" s="457"/>
      <c r="BI793" s="457"/>
      <c r="BJ793" s="457"/>
      <c r="BK793" s="457"/>
      <c r="BL793" s="457"/>
      <c r="BM793" s="457"/>
      <c r="BN793" s="457"/>
      <c r="BO793" s="457"/>
      <c r="BP793" s="457"/>
      <c r="BQ793" s="457"/>
      <c r="BR793" s="457"/>
      <c r="BS793" s="457"/>
      <c r="BT793" s="457"/>
      <c r="BU793" s="457"/>
      <c r="BV793" s="457"/>
      <c r="BW793" s="457"/>
    </row>
    <row r="794" spans="1:75" ht="12.75">
      <c r="A794" s="1"/>
      <c r="B794" s="1"/>
      <c r="C794" s="1"/>
      <c r="D794" s="1"/>
      <c r="E794" s="1"/>
      <c r="F794" s="1"/>
      <c r="G794" s="1"/>
      <c r="H794" s="1"/>
      <c r="I794" s="1"/>
      <c r="J794" s="1"/>
      <c r="K794" s="1"/>
      <c r="L794" s="1"/>
      <c r="T794" s="1"/>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457"/>
      <c r="AT794" s="457"/>
      <c r="AU794" s="457"/>
      <c r="AV794" s="457"/>
      <c r="AW794" s="457"/>
      <c r="AX794" s="457"/>
      <c r="AY794" s="457"/>
      <c r="AZ794" s="457"/>
      <c r="BA794" s="457"/>
      <c r="BB794" s="457"/>
      <c r="BC794" s="457"/>
      <c r="BD794" s="457"/>
      <c r="BE794" s="457"/>
      <c r="BF794" s="457"/>
      <c r="BG794" s="457"/>
      <c r="BH794" s="457"/>
      <c r="BI794" s="457"/>
      <c r="BJ794" s="457"/>
      <c r="BK794" s="457"/>
      <c r="BL794" s="457"/>
      <c r="BM794" s="457"/>
      <c r="BN794" s="457"/>
      <c r="BO794" s="457"/>
      <c r="BP794" s="457"/>
      <c r="BQ794" s="457"/>
      <c r="BR794" s="457"/>
      <c r="BS794" s="457"/>
      <c r="BT794" s="457"/>
      <c r="BU794" s="457"/>
      <c r="BV794" s="457"/>
      <c r="BW794" s="457"/>
    </row>
    <row r="795" spans="1:75" ht="12.75">
      <c r="A795" s="1"/>
      <c r="B795" s="1"/>
      <c r="C795" s="1"/>
      <c r="D795" s="1"/>
      <c r="E795" s="1"/>
      <c r="F795" s="1"/>
      <c r="G795" s="1"/>
      <c r="H795" s="1"/>
      <c r="I795" s="1"/>
      <c r="J795" s="1"/>
      <c r="K795" s="1"/>
      <c r="L795" s="1"/>
      <c r="T795" s="1"/>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457"/>
      <c r="AT795" s="457"/>
      <c r="AU795" s="457"/>
      <c r="AV795" s="457"/>
      <c r="AW795" s="457"/>
      <c r="AX795" s="457"/>
      <c r="AY795" s="457"/>
      <c r="AZ795" s="457"/>
      <c r="BA795" s="457"/>
      <c r="BB795" s="457"/>
      <c r="BC795" s="457"/>
      <c r="BD795" s="457"/>
      <c r="BE795" s="457"/>
      <c r="BF795" s="457"/>
      <c r="BG795" s="457"/>
      <c r="BH795" s="457"/>
      <c r="BI795" s="457"/>
      <c r="BJ795" s="457"/>
      <c r="BK795" s="457"/>
      <c r="BL795" s="457"/>
      <c r="BM795" s="457"/>
      <c r="BN795" s="457"/>
      <c r="BO795" s="457"/>
      <c r="BP795" s="457"/>
      <c r="BQ795" s="457"/>
      <c r="BR795" s="457"/>
      <c r="BS795" s="457"/>
      <c r="BT795" s="457"/>
      <c r="BU795" s="457"/>
      <c r="BV795" s="457"/>
      <c r="BW795" s="457"/>
    </row>
    <row r="796" spans="1:75" ht="12.75">
      <c r="A796" s="1"/>
      <c r="B796" s="1"/>
      <c r="C796" s="1"/>
      <c r="D796" s="1"/>
      <c r="E796" s="1"/>
      <c r="F796" s="1"/>
      <c r="G796" s="1"/>
      <c r="H796" s="1"/>
      <c r="I796" s="1"/>
      <c r="J796" s="1"/>
      <c r="K796" s="1"/>
      <c r="L796" s="1"/>
      <c r="T796" s="1"/>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457"/>
      <c r="AT796" s="457"/>
      <c r="AU796" s="457"/>
      <c r="AV796" s="457"/>
      <c r="AW796" s="457"/>
      <c r="AX796" s="457"/>
      <c r="AY796" s="457"/>
      <c r="AZ796" s="457"/>
      <c r="BA796" s="457"/>
      <c r="BB796" s="457"/>
      <c r="BC796" s="457"/>
      <c r="BD796" s="457"/>
      <c r="BE796" s="457"/>
      <c r="BF796" s="457"/>
      <c r="BG796" s="457"/>
      <c r="BH796" s="457"/>
      <c r="BI796" s="457"/>
      <c r="BJ796" s="457"/>
      <c r="BK796" s="457"/>
      <c r="BL796" s="457"/>
      <c r="BM796" s="457"/>
      <c r="BN796" s="457"/>
      <c r="BO796" s="457"/>
      <c r="BP796" s="457"/>
      <c r="BQ796" s="457"/>
      <c r="BR796" s="457"/>
      <c r="BS796" s="457"/>
      <c r="BT796" s="457"/>
      <c r="BU796" s="457"/>
      <c r="BV796" s="457"/>
      <c r="BW796" s="457"/>
    </row>
    <row r="797" spans="1:75" ht="12.75">
      <c r="A797" s="1"/>
      <c r="B797" s="1"/>
      <c r="C797" s="1"/>
      <c r="D797" s="1"/>
      <c r="E797" s="1"/>
      <c r="F797" s="1"/>
      <c r="G797" s="1"/>
      <c r="H797" s="1"/>
      <c r="I797" s="1"/>
      <c r="J797" s="1"/>
      <c r="K797" s="1"/>
      <c r="L797" s="1"/>
      <c r="T797" s="1"/>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457"/>
      <c r="AT797" s="457"/>
      <c r="AU797" s="457"/>
      <c r="AV797" s="457"/>
      <c r="AW797" s="457"/>
      <c r="AX797" s="457"/>
      <c r="AY797" s="457"/>
      <c r="AZ797" s="457"/>
      <c r="BA797" s="457"/>
      <c r="BB797" s="457"/>
      <c r="BC797" s="457"/>
      <c r="BD797" s="457"/>
      <c r="BE797" s="457"/>
      <c r="BF797" s="457"/>
      <c r="BG797" s="457"/>
      <c r="BH797" s="457"/>
      <c r="BI797" s="457"/>
      <c r="BJ797" s="457"/>
      <c r="BK797" s="457"/>
      <c r="BL797" s="457"/>
      <c r="BM797" s="457"/>
      <c r="BN797" s="457"/>
      <c r="BO797" s="457"/>
      <c r="BP797" s="457"/>
      <c r="BQ797" s="457"/>
      <c r="BR797" s="457"/>
      <c r="BS797" s="457"/>
      <c r="BT797" s="457"/>
      <c r="BU797" s="457"/>
      <c r="BV797" s="457"/>
      <c r="BW797" s="457"/>
    </row>
    <row r="798" spans="1:75" ht="12.75">
      <c r="A798" s="1"/>
      <c r="B798" s="1"/>
      <c r="C798" s="1"/>
      <c r="D798" s="1"/>
      <c r="E798" s="1"/>
      <c r="F798" s="1"/>
      <c r="G798" s="1"/>
      <c r="H798" s="1"/>
      <c r="I798" s="1"/>
      <c r="J798" s="1"/>
      <c r="K798" s="1"/>
      <c r="L798" s="1"/>
      <c r="T798" s="1"/>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457"/>
      <c r="AT798" s="457"/>
      <c r="AU798" s="457"/>
      <c r="AV798" s="457"/>
      <c r="AW798" s="457"/>
      <c r="AX798" s="457"/>
      <c r="AY798" s="457"/>
      <c r="AZ798" s="457"/>
      <c r="BA798" s="457"/>
      <c r="BB798" s="457"/>
      <c r="BC798" s="457"/>
      <c r="BD798" s="457"/>
      <c r="BE798" s="457"/>
      <c r="BF798" s="457"/>
      <c r="BG798" s="457"/>
      <c r="BH798" s="457"/>
      <c r="BI798" s="457"/>
      <c r="BJ798" s="457"/>
      <c r="BK798" s="457"/>
      <c r="BL798" s="457"/>
      <c r="BM798" s="457"/>
      <c r="BN798" s="457"/>
      <c r="BO798" s="457"/>
      <c r="BP798" s="457"/>
      <c r="BQ798" s="457"/>
      <c r="BR798" s="457"/>
      <c r="BS798" s="457"/>
      <c r="BT798" s="457"/>
      <c r="BU798" s="457"/>
      <c r="BV798" s="457"/>
      <c r="BW798" s="457"/>
    </row>
    <row r="799" spans="1:75" ht="12.75">
      <c r="A799" s="1"/>
      <c r="B799" s="1"/>
      <c r="C799" s="1"/>
      <c r="D799" s="1"/>
      <c r="E799" s="1"/>
      <c r="F799" s="1"/>
      <c r="G799" s="1"/>
      <c r="H799" s="1"/>
      <c r="I799" s="1"/>
      <c r="J799" s="1"/>
      <c r="K799" s="1"/>
      <c r="L799" s="1"/>
      <c r="T799" s="1"/>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457"/>
      <c r="AT799" s="457"/>
      <c r="AU799" s="457"/>
      <c r="AV799" s="457"/>
      <c r="AW799" s="457"/>
      <c r="AX799" s="457"/>
      <c r="AY799" s="457"/>
      <c r="AZ799" s="457"/>
      <c r="BA799" s="457"/>
      <c r="BB799" s="457"/>
      <c r="BC799" s="457"/>
      <c r="BD799" s="457"/>
      <c r="BE799" s="457"/>
      <c r="BF799" s="457"/>
      <c r="BG799" s="457"/>
      <c r="BH799" s="457"/>
      <c r="BI799" s="457"/>
      <c r="BJ799" s="457"/>
      <c r="BK799" s="457"/>
      <c r="BL799" s="457"/>
      <c r="BM799" s="457"/>
      <c r="BN799" s="457"/>
      <c r="BO799" s="457"/>
      <c r="BP799" s="457"/>
      <c r="BQ799" s="457"/>
      <c r="BR799" s="457"/>
      <c r="BS799" s="457"/>
      <c r="BT799" s="457"/>
      <c r="BU799" s="457"/>
      <c r="BV799" s="457"/>
      <c r="BW799" s="457"/>
    </row>
    <row r="800" spans="1:75" ht="12.75">
      <c r="A800" s="1"/>
      <c r="B800" s="1"/>
      <c r="C800" s="1"/>
      <c r="D800" s="1"/>
      <c r="E800" s="1"/>
      <c r="F800" s="1"/>
      <c r="G800" s="1"/>
      <c r="H800" s="1"/>
      <c r="I800" s="1"/>
      <c r="J800" s="1"/>
      <c r="K800" s="1"/>
      <c r="L800" s="1"/>
      <c r="T800" s="1"/>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457"/>
      <c r="AT800" s="457"/>
      <c r="AU800" s="457"/>
      <c r="AV800" s="457"/>
      <c r="AW800" s="457"/>
      <c r="AX800" s="457"/>
      <c r="AY800" s="457"/>
      <c r="AZ800" s="457"/>
      <c r="BA800" s="457"/>
      <c r="BB800" s="457"/>
      <c r="BC800" s="457"/>
      <c r="BD800" s="457"/>
      <c r="BE800" s="457"/>
      <c r="BF800" s="457"/>
      <c r="BG800" s="457"/>
      <c r="BH800" s="457"/>
      <c r="BI800" s="457"/>
      <c r="BJ800" s="457"/>
      <c r="BK800" s="457"/>
      <c r="BL800" s="457"/>
      <c r="BM800" s="457"/>
      <c r="BN800" s="457"/>
      <c r="BO800" s="457"/>
      <c r="BP800" s="457"/>
      <c r="BQ800" s="457"/>
      <c r="BR800" s="457"/>
      <c r="BS800" s="457"/>
      <c r="BT800" s="457"/>
      <c r="BU800" s="457"/>
      <c r="BV800" s="457"/>
      <c r="BW800" s="457"/>
    </row>
    <row r="801" spans="1:75" ht="12.75">
      <c r="A801" s="1"/>
      <c r="B801" s="1"/>
      <c r="C801" s="1"/>
      <c r="D801" s="1"/>
      <c r="E801" s="1"/>
      <c r="F801" s="1"/>
      <c r="G801" s="1"/>
      <c r="H801" s="1"/>
      <c r="I801" s="1"/>
      <c r="J801" s="1"/>
      <c r="K801" s="1"/>
      <c r="L801" s="1"/>
      <c r="T801" s="1"/>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457"/>
      <c r="AT801" s="457"/>
      <c r="AU801" s="457"/>
      <c r="AV801" s="457"/>
      <c r="AW801" s="457"/>
      <c r="AX801" s="457"/>
      <c r="AY801" s="457"/>
      <c r="AZ801" s="457"/>
      <c r="BA801" s="457"/>
      <c r="BB801" s="457"/>
      <c r="BC801" s="457"/>
      <c r="BD801" s="457"/>
      <c r="BE801" s="457"/>
      <c r="BF801" s="457"/>
      <c r="BG801" s="457"/>
      <c r="BH801" s="457"/>
      <c r="BI801" s="457"/>
      <c r="BJ801" s="457"/>
      <c r="BK801" s="457"/>
      <c r="BL801" s="457"/>
      <c r="BM801" s="457"/>
      <c r="BN801" s="457"/>
      <c r="BO801" s="457"/>
      <c r="BP801" s="457"/>
      <c r="BQ801" s="457"/>
      <c r="BR801" s="457"/>
      <c r="BS801" s="457"/>
      <c r="BT801" s="457"/>
      <c r="BU801" s="457"/>
      <c r="BV801" s="457"/>
      <c r="BW801" s="457"/>
    </row>
    <row r="802" spans="1:75" ht="12.75">
      <c r="A802" s="1"/>
      <c r="B802" s="1"/>
      <c r="C802" s="1"/>
      <c r="D802" s="1"/>
      <c r="E802" s="1"/>
      <c r="F802" s="1"/>
      <c r="G802" s="1"/>
      <c r="H802" s="1"/>
      <c r="I802" s="1"/>
      <c r="J802" s="1"/>
      <c r="K802" s="1"/>
      <c r="L802" s="1"/>
      <c r="T802" s="1"/>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457"/>
      <c r="AT802" s="457"/>
      <c r="AU802" s="457"/>
      <c r="AV802" s="457"/>
      <c r="AW802" s="457"/>
      <c r="AX802" s="457"/>
      <c r="AY802" s="457"/>
      <c r="AZ802" s="457"/>
      <c r="BA802" s="457"/>
      <c r="BB802" s="457"/>
      <c r="BC802" s="457"/>
      <c r="BD802" s="457"/>
      <c r="BE802" s="457"/>
      <c r="BF802" s="457"/>
      <c r="BG802" s="457"/>
      <c r="BH802" s="457"/>
      <c r="BI802" s="457"/>
      <c r="BJ802" s="457"/>
      <c r="BK802" s="457"/>
      <c r="BL802" s="457"/>
      <c r="BM802" s="457"/>
      <c r="BN802" s="457"/>
      <c r="BO802" s="457"/>
      <c r="BP802" s="457"/>
      <c r="BQ802" s="457"/>
      <c r="BR802" s="457"/>
      <c r="BS802" s="457"/>
      <c r="BT802" s="457"/>
      <c r="BU802" s="457"/>
      <c r="BV802" s="457"/>
      <c r="BW802" s="457"/>
    </row>
    <row r="803" spans="1:75" ht="12.75">
      <c r="A803" s="1"/>
      <c r="B803" s="1"/>
      <c r="C803" s="1"/>
      <c r="D803" s="1"/>
      <c r="E803" s="1"/>
      <c r="F803" s="1"/>
      <c r="G803" s="1"/>
      <c r="H803" s="1"/>
      <c r="I803" s="1"/>
      <c r="J803" s="1"/>
      <c r="K803" s="1"/>
      <c r="L803" s="1"/>
      <c r="T803" s="1"/>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457"/>
      <c r="AT803" s="457"/>
      <c r="AU803" s="457"/>
      <c r="AV803" s="457"/>
      <c r="AW803" s="457"/>
      <c r="AX803" s="457"/>
      <c r="AY803" s="457"/>
      <c r="AZ803" s="457"/>
      <c r="BA803" s="457"/>
      <c r="BB803" s="457"/>
      <c r="BC803" s="457"/>
      <c r="BD803" s="457"/>
      <c r="BE803" s="457"/>
      <c r="BF803" s="457"/>
      <c r="BG803" s="457"/>
      <c r="BH803" s="457"/>
      <c r="BI803" s="457"/>
      <c r="BJ803" s="457"/>
      <c r="BK803" s="457"/>
      <c r="BL803" s="457"/>
      <c r="BM803" s="457"/>
      <c r="BN803" s="457"/>
      <c r="BO803" s="457"/>
      <c r="BP803" s="457"/>
      <c r="BQ803" s="457"/>
      <c r="BR803" s="457"/>
      <c r="BS803" s="457"/>
      <c r="BT803" s="457"/>
      <c r="BU803" s="457"/>
      <c r="BV803" s="457"/>
      <c r="BW803" s="457"/>
    </row>
    <row r="804" spans="1:75" ht="12.75">
      <c r="A804" s="1"/>
      <c r="B804" s="1"/>
      <c r="C804" s="1"/>
      <c r="D804" s="1"/>
      <c r="E804" s="1"/>
      <c r="F804" s="1"/>
      <c r="G804" s="1"/>
      <c r="H804" s="1"/>
      <c r="I804" s="1"/>
      <c r="J804" s="1"/>
      <c r="K804" s="1"/>
      <c r="L804" s="1"/>
      <c r="T804" s="1"/>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457"/>
      <c r="AT804" s="457"/>
      <c r="AU804" s="457"/>
      <c r="AV804" s="457"/>
      <c r="AW804" s="457"/>
      <c r="AX804" s="457"/>
      <c r="AY804" s="457"/>
      <c r="AZ804" s="457"/>
      <c r="BA804" s="457"/>
      <c r="BB804" s="457"/>
      <c r="BC804" s="457"/>
      <c r="BD804" s="457"/>
      <c r="BE804" s="457"/>
      <c r="BF804" s="457"/>
      <c r="BG804" s="457"/>
      <c r="BH804" s="457"/>
      <c r="BI804" s="457"/>
      <c r="BJ804" s="457"/>
      <c r="BK804" s="457"/>
      <c r="BL804" s="457"/>
      <c r="BM804" s="457"/>
      <c r="BN804" s="457"/>
      <c r="BO804" s="457"/>
      <c r="BP804" s="457"/>
      <c r="BQ804" s="457"/>
      <c r="BR804" s="457"/>
      <c r="BS804" s="457"/>
      <c r="BT804" s="457"/>
      <c r="BU804" s="457"/>
      <c r="BV804" s="457"/>
      <c r="BW804" s="457"/>
    </row>
    <row r="805" spans="1:75" ht="12.75">
      <c r="A805" s="1"/>
      <c r="B805" s="1"/>
      <c r="C805" s="1"/>
      <c r="D805" s="1"/>
      <c r="E805" s="1"/>
      <c r="F805" s="1"/>
      <c r="G805" s="1"/>
      <c r="H805" s="1"/>
      <c r="I805" s="1"/>
      <c r="J805" s="1"/>
      <c r="K805" s="1"/>
      <c r="L805" s="1"/>
      <c r="T805" s="1"/>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457"/>
      <c r="AT805" s="457"/>
      <c r="AU805" s="457"/>
      <c r="AV805" s="457"/>
      <c r="AW805" s="457"/>
      <c r="AX805" s="457"/>
      <c r="AY805" s="457"/>
      <c r="AZ805" s="457"/>
      <c r="BA805" s="457"/>
      <c r="BB805" s="457"/>
      <c r="BC805" s="457"/>
      <c r="BD805" s="457"/>
      <c r="BE805" s="457"/>
      <c r="BF805" s="457"/>
      <c r="BG805" s="457"/>
      <c r="BH805" s="457"/>
      <c r="BI805" s="457"/>
      <c r="BJ805" s="457"/>
      <c r="BK805" s="457"/>
      <c r="BL805" s="457"/>
      <c r="BM805" s="457"/>
      <c r="BN805" s="457"/>
      <c r="BO805" s="457"/>
      <c r="BP805" s="457"/>
      <c r="BQ805" s="457"/>
      <c r="BR805" s="457"/>
      <c r="BS805" s="457"/>
      <c r="BT805" s="457"/>
      <c r="BU805" s="457"/>
      <c r="BV805" s="457"/>
      <c r="BW805" s="457"/>
    </row>
    <row r="806" spans="1:75" ht="12.75">
      <c r="A806" s="1"/>
      <c r="B806" s="1"/>
      <c r="C806" s="1"/>
      <c r="D806" s="1"/>
      <c r="E806" s="1"/>
      <c r="F806" s="1"/>
      <c r="G806" s="1"/>
      <c r="H806" s="1"/>
      <c r="I806" s="1"/>
      <c r="J806" s="1"/>
      <c r="K806" s="1"/>
      <c r="L806" s="1"/>
      <c r="T806" s="1"/>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457"/>
      <c r="AT806" s="457"/>
      <c r="AU806" s="457"/>
      <c r="AV806" s="457"/>
      <c r="AW806" s="457"/>
      <c r="AX806" s="457"/>
      <c r="AY806" s="457"/>
      <c r="AZ806" s="457"/>
      <c r="BA806" s="457"/>
      <c r="BB806" s="457"/>
      <c r="BC806" s="457"/>
      <c r="BD806" s="457"/>
      <c r="BE806" s="457"/>
      <c r="BF806" s="457"/>
      <c r="BG806" s="457"/>
      <c r="BH806" s="457"/>
      <c r="BI806" s="457"/>
      <c r="BJ806" s="457"/>
      <c r="BK806" s="457"/>
      <c r="BL806" s="457"/>
      <c r="BM806" s="457"/>
      <c r="BN806" s="457"/>
      <c r="BO806" s="457"/>
      <c r="BP806" s="457"/>
      <c r="BQ806" s="457"/>
      <c r="BR806" s="457"/>
      <c r="BS806" s="457"/>
      <c r="BT806" s="457"/>
      <c r="BU806" s="457"/>
      <c r="BV806" s="457"/>
      <c r="BW806" s="457"/>
    </row>
    <row r="807" spans="1:75" ht="12.75">
      <c r="A807" s="1"/>
      <c r="B807" s="1"/>
      <c r="C807" s="1"/>
      <c r="D807" s="1"/>
      <c r="E807" s="1"/>
      <c r="F807" s="1"/>
      <c r="G807" s="1"/>
      <c r="H807" s="1"/>
      <c r="I807" s="1"/>
      <c r="J807" s="1"/>
      <c r="K807" s="1"/>
      <c r="L807" s="1"/>
      <c r="T807" s="1"/>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457"/>
      <c r="AT807" s="457"/>
      <c r="AU807" s="457"/>
      <c r="AV807" s="457"/>
      <c r="AW807" s="457"/>
      <c r="AX807" s="457"/>
      <c r="AY807" s="457"/>
      <c r="AZ807" s="457"/>
      <c r="BA807" s="457"/>
      <c r="BB807" s="457"/>
      <c r="BC807" s="457"/>
      <c r="BD807" s="457"/>
      <c r="BE807" s="457"/>
      <c r="BF807" s="457"/>
      <c r="BG807" s="457"/>
      <c r="BH807" s="457"/>
      <c r="BI807" s="457"/>
      <c r="BJ807" s="457"/>
      <c r="BK807" s="457"/>
      <c r="BL807" s="457"/>
      <c r="BM807" s="457"/>
      <c r="BN807" s="457"/>
      <c r="BO807" s="457"/>
      <c r="BP807" s="457"/>
      <c r="BQ807" s="457"/>
      <c r="BR807" s="457"/>
      <c r="BS807" s="457"/>
      <c r="BT807" s="457"/>
      <c r="BU807" s="457"/>
      <c r="BV807" s="457"/>
      <c r="BW807" s="457"/>
    </row>
    <row r="808" spans="1:75" ht="12.75">
      <c r="A808" s="1"/>
      <c r="B808" s="1"/>
      <c r="C808" s="1"/>
      <c r="D808" s="1"/>
      <c r="E808" s="1"/>
      <c r="F808" s="1"/>
      <c r="G808" s="1"/>
      <c r="H808" s="1"/>
      <c r="I808" s="1"/>
      <c r="J808" s="1"/>
      <c r="K808" s="1"/>
      <c r="L808" s="1"/>
      <c r="T808" s="1"/>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457"/>
      <c r="AT808" s="457"/>
      <c r="AU808" s="457"/>
      <c r="AV808" s="457"/>
      <c r="AW808" s="457"/>
      <c r="AX808" s="457"/>
      <c r="AY808" s="457"/>
      <c r="AZ808" s="457"/>
      <c r="BA808" s="457"/>
      <c r="BB808" s="457"/>
      <c r="BC808" s="457"/>
      <c r="BD808" s="457"/>
      <c r="BE808" s="457"/>
      <c r="BF808" s="457"/>
      <c r="BG808" s="457"/>
      <c r="BH808" s="457"/>
      <c r="BI808" s="457"/>
      <c r="BJ808" s="457"/>
      <c r="BK808" s="457"/>
      <c r="BL808" s="457"/>
      <c r="BM808" s="457"/>
      <c r="BN808" s="457"/>
      <c r="BO808" s="457"/>
      <c r="BP808" s="457"/>
      <c r="BQ808" s="457"/>
      <c r="BR808" s="457"/>
      <c r="BS808" s="457"/>
      <c r="BT808" s="457"/>
      <c r="BU808" s="457"/>
      <c r="BV808" s="457"/>
      <c r="BW808" s="457"/>
    </row>
    <row r="809" spans="1:75" ht="12.75">
      <c r="A809" s="1"/>
      <c r="B809" s="1"/>
      <c r="C809" s="1"/>
      <c r="D809" s="1"/>
      <c r="E809" s="1"/>
      <c r="F809" s="1"/>
      <c r="G809" s="1"/>
      <c r="H809" s="1"/>
      <c r="I809" s="1"/>
      <c r="J809" s="1"/>
      <c r="K809" s="1"/>
      <c r="L809" s="1"/>
      <c r="T809" s="1"/>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457"/>
      <c r="AT809" s="457"/>
      <c r="AU809" s="457"/>
      <c r="AV809" s="457"/>
      <c r="AW809" s="457"/>
      <c r="AX809" s="457"/>
      <c r="AY809" s="457"/>
      <c r="AZ809" s="457"/>
      <c r="BA809" s="457"/>
      <c r="BB809" s="457"/>
      <c r="BC809" s="457"/>
      <c r="BD809" s="457"/>
      <c r="BE809" s="457"/>
      <c r="BF809" s="457"/>
      <c r="BG809" s="457"/>
      <c r="BH809" s="457"/>
      <c r="BI809" s="457"/>
      <c r="BJ809" s="457"/>
      <c r="BK809" s="457"/>
      <c r="BL809" s="457"/>
      <c r="BM809" s="457"/>
      <c r="BN809" s="457"/>
      <c r="BO809" s="457"/>
      <c r="BP809" s="457"/>
      <c r="BQ809" s="457"/>
      <c r="BR809" s="457"/>
      <c r="BS809" s="457"/>
      <c r="BT809" s="457"/>
      <c r="BU809" s="457"/>
      <c r="BV809" s="457"/>
      <c r="BW809" s="457"/>
    </row>
    <row r="810" spans="1:75" ht="12.75">
      <c r="A810" s="1"/>
      <c r="B810" s="1"/>
      <c r="C810" s="1"/>
      <c r="D810" s="1"/>
      <c r="E810" s="1"/>
      <c r="F810" s="1"/>
      <c r="G810" s="1"/>
      <c r="H810" s="1"/>
      <c r="I810" s="1"/>
      <c r="J810" s="1"/>
      <c r="K810" s="1"/>
      <c r="L810" s="1"/>
      <c r="T810" s="1"/>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457"/>
      <c r="AT810" s="457"/>
      <c r="AU810" s="457"/>
      <c r="AV810" s="457"/>
      <c r="AW810" s="457"/>
      <c r="AX810" s="457"/>
      <c r="AY810" s="457"/>
      <c r="AZ810" s="457"/>
      <c r="BA810" s="457"/>
      <c r="BB810" s="457"/>
      <c r="BC810" s="457"/>
      <c r="BD810" s="457"/>
      <c r="BE810" s="457"/>
      <c r="BF810" s="457"/>
      <c r="BG810" s="457"/>
      <c r="BH810" s="457"/>
      <c r="BI810" s="457"/>
      <c r="BJ810" s="457"/>
      <c r="BK810" s="457"/>
      <c r="BL810" s="457"/>
      <c r="BM810" s="457"/>
      <c r="BN810" s="457"/>
      <c r="BO810" s="457"/>
      <c r="BP810" s="457"/>
      <c r="BQ810" s="457"/>
      <c r="BR810" s="457"/>
      <c r="BS810" s="457"/>
      <c r="BT810" s="457"/>
      <c r="BU810" s="457"/>
      <c r="BV810" s="457"/>
      <c r="BW810" s="457"/>
    </row>
    <row r="811" spans="1:75" ht="12.75">
      <c r="A811" s="1"/>
      <c r="B811" s="1"/>
      <c r="C811" s="1"/>
      <c r="D811" s="1"/>
      <c r="E811" s="1"/>
      <c r="F811" s="1"/>
      <c r="G811" s="1"/>
      <c r="H811" s="1"/>
      <c r="I811" s="1"/>
      <c r="J811" s="1"/>
      <c r="K811" s="1"/>
      <c r="L811" s="1"/>
      <c r="T811" s="1"/>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457"/>
      <c r="AT811" s="457"/>
      <c r="AU811" s="457"/>
      <c r="AV811" s="457"/>
      <c r="AW811" s="457"/>
      <c r="AX811" s="457"/>
      <c r="AY811" s="457"/>
      <c r="AZ811" s="457"/>
      <c r="BA811" s="457"/>
      <c r="BB811" s="457"/>
      <c r="BC811" s="457"/>
      <c r="BD811" s="457"/>
      <c r="BE811" s="457"/>
      <c r="BF811" s="457"/>
      <c r="BG811" s="457"/>
      <c r="BH811" s="457"/>
      <c r="BI811" s="457"/>
      <c r="BJ811" s="457"/>
      <c r="BK811" s="457"/>
      <c r="BL811" s="457"/>
      <c r="BM811" s="457"/>
      <c r="BN811" s="457"/>
      <c r="BO811" s="457"/>
      <c r="BP811" s="457"/>
      <c r="BQ811" s="457"/>
      <c r="BR811" s="457"/>
      <c r="BS811" s="457"/>
      <c r="BT811" s="457"/>
      <c r="BU811" s="457"/>
      <c r="BV811" s="457"/>
      <c r="BW811" s="457"/>
    </row>
    <row r="812" spans="1:75" ht="12.75">
      <c r="A812" s="1"/>
      <c r="B812" s="1"/>
      <c r="C812" s="1"/>
      <c r="D812" s="1"/>
      <c r="E812" s="1"/>
      <c r="F812" s="1"/>
      <c r="G812" s="1"/>
      <c r="H812" s="1"/>
      <c r="I812" s="1"/>
      <c r="J812" s="1"/>
      <c r="K812" s="1"/>
      <c r="L812" s="1"/>
      <c r="T812" s="1"/>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457"/>
      <c r="AT812" s="457"/>
      <c r="AU812" s="457"/>
      <c r="AV812" s="457"/>
      <c r="AW812" s="457"/>
      <c r="AX812" s="457"/>
      <c r="AY812" s="457"/>
      <c r="AZ812" s="457"/>
      <c r="BA812" s="457"/>
      <c r="BB812" s="457"/>
      <c r="BC812" s="457"/>
      <c r="BD812" s="457"/>
      <c r="BE812" s="457"/>
      <c r="BF812" s="457"/>
      <c r="BG812" s="457"/>
      <c r="BH812" s="457"/>
      <c r="BI812" s="457"/>
      <c r="BJ812" s="457"/>
      <c r="BK812" s="457"/>
      <c r="BL812" s="457"/>
      <c r="BM812" s="457"/>
      <c r="BN812" s="457"/>
      <c r="BO812" s="457"/>
      <c r="BP812" s="457"/>
      <c r="BQ812" s="457"/>
      <c r="BR812" s="457"/>
      <c r="BS812" s="457"/>
      <c r="BT812" s="457"/>
      <c r="BU812" s="457"/>
      <c r="BV812" s="457"/>
      <c r="BW812" s="457"/>
    </row>
    <row r="813" spans="1:75" ht="12.75">
      <c r="A813" s="1"/>
      <c r="B813" s="1"/>
      <c r="C813" s="1"/>
      <c r="D813" s="1"/>
      <c r="E813" s="1"/>
      <c r="F813" s="1"/>
      <c r="G813" s="1"/>
      <c r="H813" s="1"/>
      <c r="I813" s="1"/>
      <c r="J813" s="1"/>
      <c r="K813" s="1"/>
      <c r="L813" s="1"/>
      <c r="T813" s="1"/>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457"/>
      <c r="AT813" s="457"/>
      <c r="AU813" s="457"/>
      <c r="AV813" s="457"/>
      <c r="AW813" s="457"/>
      <c r="AX813" s="457"/>
      <c r="AY813" s="457"/>
      <c r="AZ813" s="457"/>
      <c r="BA813" s="457"/>
      <c r="BB813" s="457"/>
      <c r="BC813" s="457"/>
      <c r="BD813" s="457"/>
      <c r="BE813" s="457"/>
      <c r="BF813" s="457"/>
      <c r="BG813" s="457"/>
      <c r="BH813" s="457"/>
      <c r="BI813" s="457"/>
      <c r="BJ813" s="457"/>
      <c r="BK813" s="457"/>
      <c r="BL813" s="457"/>
      <c r="BM813" s="457"/>
      <c r="BN813" s="457"/>
      <c r="BO813" s="457"/>
      <c r="BP813" s="457"/>
      <c r="BQ813" s="457"/>
      <c r="BR813" s="457"/>
      <c r="BS813" s="457"/>
      <c r="BT813" s="457"/>
      <c r="BU813" s="457"/>
      <c r="BV813" s="457"/>
      <c r="BW813" s="457"/>
    </row>
    <row r="814" spans="1:75" ht="12.75">
      <c r="A814" s="1"/>
      <c r="B814" s="1"/>
      <c r="C814" s="1"/>
      <c r="D814" s="1"/>
      <c r="E814" s="1"/>
      <c r="F814" s="1"/>
      <c r="G814" s="1"/>
      <c r="H814" s="1"/>
      <c r="I814" s="1"/>
      <c r="J814" s="1"/>
      <c r="K814" s="1"/>
      <c r="L814" s="1"/>
      <c r="T814" s="1"/>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457"/>
      <c r="AT814" s="457"/>
      <c r="AU814" s="457"/>
      <c r="AV814" s="457"/>
      <c r="AW814" s="457"/>
      <c r="AX814" s="457"/>
      <c r="AY814" s="457"/>
      <c r="AZ814" s="457"/>
      <c r="BA814" s="457"/>
      <c r="BB814" s="457"/>
      <c r="BC814" s="457"/>
      <c r="BD814" s="457"/>
      <c r="BE814" s="457"/>
      <c r="BF814" s="457"/>
      <c r="BG814" s="457"/>
      <c r="BH814" s="457"/>
      <c r="BI814" s="457"/>
      <c r="BJ814" s="457"/>
      <c r="BK814" s="457"/>
      <c r="BL814" s="457"/>
      <c r="BM814" s="457"/>
      <c r="BN814" s="457"/>
      <c r="BO814" s="457"/>
      <c r="BP814" s="457"/>
      <c r="BQ814" s="457"/>
      <c r="BR814" s="457"/>
      <c r="BS814" s="457"/>
      <c r="BT814" s="457"/>
      <c r="BU814" s="457"/>
      <c r="BV814" s="457"/>
      <c r="BW814" s="457"/>
    </row>
    <row r="815" spans="1:75" ht="12.75">
      <c r="A815" s="1"/>
      <c r="B815" s="1"/>
      <c r="C815" s="1"/>
      <c r="D815" s="1"/>
      <c r="E815" s="1"/>
      <c r="F815" s="1"/>
      <c r="G815" s="1"/>
      <c r="H815" s="1"/>
      <c r="I815" s="1"/>
      <c r="J815" s="1"/>
      <c r="K815" s="1"/>
      <c r="L815" s="1"/>
      <c r="T815" s="1"/>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457"/>
      <c r="AT815" s="457"/>
      <c r="AU815" s="457"/>
      <c r="AV815" s="457"/>
      <c r="AW815" s="457"/>
      <c r="AX815" s="457"/>
      <c r="AY815" s="457"/>
      <c r="AZ815" s="457"/>
      <c r="BA815" s="457"/>
      <c r="BB815" s="457"/>
      <c r="BC815" s="457"/>
      <c r="BD815" s="457"/>
      <c r="BE815" s="457"/>
      <c r="BF815" s="457"/>
      <c r="BG815" s="457"/>
      <c r="BH815" s="457"/>
      <c r="BI815" s="457"/>
      <c r="BJ815" s="457"/>
      <c r="BK815" s="457"/>
      <c r="BL815" s="457"/>
      <c r="BM815" s="457"/>
      <c r="BN815" s="457"/>
      <c r="BO815" s="457"/>
      <c r="BP815" s="457"/>
      <c r="BQ815" s="457"/>
      <c r="BR815" s="457"/>
      <c r="BS815" s="457"/>
      <c r="BT815" s="457"/>
      <c r="BU815" s="457"/>
      <c r="BV815" s="457"/>
      <c r="BW815" s="457"/>
    </row>
    <row r="816" spans="1:75" ht="12.75">
      <c r="A816" s="1"/>
      <c r="B816" s="1"/>
      <c r="C816" s="1"/>
      <c r="D816" s="1"/>
      <c r="E816" s="1"/>
      <c r="F816" s="1"/>
      <c r="G816" s="1"/>
      <c r="H816" s="1"/>
      <c r="I816" s="1"/>
      <c r="J816" s="1"/>
      <c r="K816" s="1"/>
      <c r="L816" s="1"/>
      <c r="T816" s="1"/>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457"/>
      <c r="AT816" s="457"/>
      <c r="AU816" s="457"/>
      <c r="AV816" s="457"/>
      <c r="AW816" s="457"/>
      <c r="AX816" s="457"/>
      <c r="AY816" s="457"/>
      <c r="AZ816" s="457"/>
      <c r="BA816" s="457"/>
      <c r="BB816" s="457"/>
      <c r="BC816" s="457"/>
      <c r="BD816" s="457"/>
      <c r="BE816" s="457"/>
      <c r="BF816" s="457"/>
      <c r="BG816" s="457"/>
      <c r="BH816" s="457"/>
      <c r="BI816" s="457"/>
      <c r="BJ816" s="457"/>
      <c r="BK816" s="457"/>
      <c r="BL816" s="457"/>
      <c r="BM816" s="457"/>
      <c r="BN816" s="457"/>
      <c r="BO816" s="457"/>
      <c r="BP816" s="457"/>
      <c r="BQ816" s="457"/>
      <c r="BR816" s="457"/>
      <c r="BS816" s="457"/>
      <c r="BT816" s="457"/>
      <c r="BU816" s="457"/>
      <c r="BV816" s="457"/>
      <c r="BW816" s="457"/>
    </row>
    <row r="817" spans="1:75" ht="12.75">
      <c r="A817" s="1"/>
      <c r="B817" s="1"/>
      <c r="C817" s="1"/>
      <c r="D817" s="1"/>
      <c r="E817" s="1"/>
      <c r="F817" s="1"/>
      <c r="G817" s="1"/>
      <c r="H817" s="1"/>
      <c r="I817" s="1"/>
      <c r="J817" s="1"/>
      <c r="K817" s="1"/>
      <c r="L817" s="1"/>
      <c r="T817" s="1"/>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457"/>
      <c r="AT817" s="457"/>
      <c r="AU817" s="457"/>
      <c r="AV817" s="457"/>
      <c r="AW817" s="457"/>
      <c r="AX817" s="457"/>
      <c r="AY817" s="457"/>
      <c r="AZ817" s="457"/>
      <c r="BA817" s="457"/>
      <c r="BB817" s="457"/>
      <c r="BC817" s="457"/>
      <c r="BD817" s="457"/>
      <c r="BE817" s="457"/>
      <c r="BF817" s="457"/>
      <c r="BG817" s="457"/>
      <c r="BH817" s="457"/>
      <c r="BI817" s="457"/>
      <c r="BJ817" s="457"/>
      <c r="BK817" s="457"/>
      <c r="BL817" s="457"/>
      <c r="BM817" s="457"/>
      <c r="BN817" s="457"/>
      <c r="BO817" s="457"/>
      <c r="BP817" s="457"/>
      <c r="BQ817" s="457"/>
      <c r="BR817" s="457"/>
      <c r="BS817" s="457"/>
      <c r="BT817" s="457"/>
      <c r="BU817" s="457"/>
      <c r="BV817" s="457"/>
      <c r="BW817" s="457"/>
    </row>
    <row r="818" spans="1:75" ht="12.75">
      <c r="A818" s="1"/>
      <c r="B818" s="1"/>
      <c r="C818" s="1"/>
      <c r="D818" s="1"/>
      <c r="E818" s="1"/>
      <c r="F818" s="1"/>
      <c r="G818" s="1"/>
      <c r="H818" s="1"/>
      <c r="I818" s="1"/>
      <c r="J818" s="1"/>
      <c r="K818" s="1"/>
      <c r="L818" s="1"/>
      <c r="T818" s="1"/>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457"/>
      <c r="AT818" s="457"/>
      <c r="AU818" s="457"/>
      <c r="AV818" s="457"/>
      <c r="AW818" s="457"/>
      <c r="AX818" s="457"/>
      <c r="AY818" s="457"/>
      <c r="AZ818" s="457"/>
      <c r="BA818" s="457"/>
      <c r="BB818" s="457"/>
      <c r="BC818" s="457"/>
      <c r="BD818" s="457"/>
      <c r="BE818" s="457"/>
      <c r="BF818" s="457"/>
      <c r="BG818" s="457"/>
      <c r="BH818" s="457"/>
      <c r="BI818" s="457"/>
      <c r="BJ818" s="457"/>
      <c r="BK818" s="457"/>
      <c r="BL818" s="457"/>
      <c r="BM818" s="457"/>
      <c r="BN818" s="457"/>
      <c r="BO818" s="457"/>
      <c r="BP818" s="457"/>
      <c r="BQ818" s="457"/>
      <c r="BR818" s="457"/>
      <c r="BS818" s="457"/>
      <c r="BT818" s="457"/>
      <c r="BU818" s="457"/>
      <c r="BV818" s="457"/>
      <c r="BW818" s="457"/>
    </row>
    <row r="819" spans="1:75" ht="12.75">
      <c r="A819" s="1"/>
      <c r="B819" s="1"/>
      <c r="C819" s="1"/>
      <c r="D819" s="1"/>
      <c r="E819" s="1"/>
      <c r="F819" s="1"/>
      <c r="G819" s="1"/>
      <c r="H819" s="1"/>
      <c r="I819" s="1"/>
      <c r="J819" s="1"/>
      <c r="K819" s="1"/>
      <c r="L819" s="1"/>
      <c r="T819" s="1"/>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457"/>
      <c r="AT819" s="457"/>
      <c r="AU819" s="457"/>
      <c r="AV819" s="457"/>
      <c r="AW819" s="457"/>
      <c r="AX819" s="457"/>
      <c r="AY819" s="457"/>
      <c r="AZ819" s="457"/>
      <c r="BA819" s="457"/>
      <c r="BB819" s="457"/>
      <c r="BC819" s="457"/>
      <c r="BD819" s="457"/>
      <c r="BE819" s="457"/>
      <c r="BF819" s="457"/>
      <c r="BG819" s="457"/>
      <c r="BH819" s="457"/>
      <c r="BI819" s="457"/>
      <c r="BJ819" s="457"/>
      <c r="BK819" s="457"/>
      <c r="BL819" s="457"/>
      <c r="BM819" s="457"/>
      <c r="BN819" s="457"/>
      <c r="BO819" s="457"/>
      <c r="BP819" s="457"/>
      <c r="BQ819" s="457"/>
      <c r="BR819" s="457"/>
      <c r="BS819" s="457"/>
      <c r="BT819" s="457"/>
      <c r="BU819" s="457"/>
      <c r="BV819" s="457"/>
      <c r="BW819" s="457"/>
    </row>
    <row r="820" spans="1:75" ht="12.75">
      <c r="A820" s="1"/>
      <c r="B820" s="1"/>
      <c r="C820" s="1"/>
      <c r="D820" s="1"/>
      <c r="E820" s="1"/>
      <c r="F820" s="1"/>
      <c r="G820" s="1"/>
      <c r="H820" s="1"/>
      <c r="I820" s="1"/>
      <c r="J820" s="1"/>
      <c r="K820" s="1"/>
      <c r="L820" s="1"/>
      <c r="T820" s="1"/>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457"/>
      <c r="AT820" s="457"/>
      <c r="AU820" s="457"/>
      <c r="AV820" s="457"/>
      <c r="AW820" s="457"/>
      <c r="AX820" s="457"/>
      <c r="AY820" s="457"/>
      <c r="AZ820" s="457"/>
      <c r="BA820" s="457"/>
      <c r="BB820" s="457"/>
      <c r="BC820" s="457"/>
      <c r="BD820" s="457"/>
      <c r="BE820" s="457"/>
      <c r="BF820" s="457"/>
      <c r="BG820" s="457"/>
      <c r="BH820" s="457"/>
      <c r="BI820" s="457"/>
      <c r="BJ820" s="457"/>
      <c r="BK820" s="457"/>
      <c r="BL820" s="457"/>
      <c r="BM820" s="457"/>
      <c r="BN820" s="457"/>
      <c r="BO820" s="457"/>
      <c r="BP820" s="457"/>
      <c r="BQ820" s="457"/>
      <c r="BR820" s="457"/>
      <c r="BS820" s="457"/>
      <c r="BT820" s="457"/>
      <c r="BU820" s="457"/>
      <c r="BV820" s="457"/>
      <c r="BW820" s="457"/>
    </row>
    <row r="821" spans="1:75" ht="12.75">
      <c r="A821" s="1"/>
      <c r="B821" s="1"/>
      <c r="C821" s="1"/>
      <c r="D821" s="1"/>
      <c r="E821" s="1"/>
      <c r="F821" s="1"/>
      <c r="G821" s="1"/>
      <c r="H821" s="1"/>
      <c r="I821" s="1"/>
      <c r="J821" s="1"/>
      <c r="K821" s="1"/>
      <c r="L821" s="1"/>
      <c r="T821" s="1"/>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457"/>
      <c r="AT821" s="457"/>
      <c r="AU821" s="457"/>
      <c r="AV821" s="457"/>
      <c r="AW821" s="457"/>
      <c r="AX821" s="457"/>
      <c r="AY821" s="457"/>
      <c r="AZ821" s="457"/>
      <c r="BA821" s="457"/>
      <c r="BB821" s="457"/>
      <c r="BC821" s="457"/>
      <c r="BD821" s="457"/>
      <c r="BE821" s="457"/>
      <c r="BF821" s="457"/>
      <c r="BG821" s="457"/>
      <c r="BH821" s="457"/>
      <c r="BI821" s="457"/>
      <c r="BJ821" s="457"/>
      <c r="BK821" s="457"/>
      <c r="BL821" s="457"/>
      <c r="BM821" s="457"/>
      <c r="BN821" s="457"/>
      <c r="BO821" s="457"/>
      <c r="BP821" s="457"/>
      <c r="BQ821" s="457"/>
      <c r="BR821" s="457"/>
      <c r="BS821" s="457"/>
      <c r="BT821" s="457"/>
      <c r="BU821" s="457"/>
      <c r="BV821" s="457"/>
      <c r="BW821" s="457"/>
    </row>
    <row r="822" spans="1:75" ht="12.75">
      <c r="A822" s="1"/>
      <c r="B822" s="1"/>
      <c r="C822" s="1"/>
      <c r="D822" s="1"/>
      <c r="E822" s="1"/>
      <c r="F822" s="1"/>
      <c r="G822" s="1"/>
      <c r="H822" s="1"/>
      <c r="I822" s="1"/>
      <c r="J822" s="1"/>
      <c r="K822" s="1"/>
      <c r="L822" s="1"/>
      <c r="T822" s="1"/>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457"/>
      <c r="AT822" s="457"/>
      <c r="AU822" s="457"/>
      <c r="AV822" s="457"/>
      <c r="AW822" s="457"/>
      <c r="AX822" s="457"/>
      <c r="AY822" s="457"/>
      <c r="AZ822" s="457"/>
      <c r="BA822" s="457"/>
      <c r="BB822" s="457"/>
      <c r="BC822" s="457"/>
      <c r="BD822" s="457"/>
      <c r="BE822" s="457"/>
      <c r="BF822" s="457"/>
      <c r="BG822" s="457"/>
      <c r="BH822" s="457"/>
      <c r="BI822" s="457"/>
      <c r="BJ822" s="457"/>
      <c r="BK822" s="457"/>
      <c r="BL822" s="457"/>
      <c r="BM822" s="457"/>
      <c r="BN822" s="457"/>
      <c r="BO822" s="457"/>
      <c r="BP822" s="457"/>
      <c r="BQ822" s="457"/>
      <c r="BR822" s="457"/>
      <c r="BS822" s="457"/>
      <c r="BT822" s="457"/>
      <c r="BU822" s="457"/>
      <c r="BV822" s="457"/>
      <c r="BW822" s="457"/>
    </row>
    <row r="823" spans="1:75" ht="12.75">
      <c r="A823" s="1"/>
      <c r="B823" s="1"/>
      <c r="C823" s="1"/>
      <c r="D823" s="1"/>
      <c r="E823" s="1"/>
      <c r="F823" s="1"/>
      <c r="G823" s="1"/>
      <c r="H823" s="1"/>
      <c r="I823" s="1"/>
      <c r="J823" s="1"/>
      <c r="K823" s="1"/>
      <c r="L823" s="1"/>
      <c r="T823" s="1"/>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457"/>
      <c r="AT823" s="457"/>
      <c r="AU823" s="457"/>
      <c r="AV823" s="457"/>
      <c r="AW823" s="457"/>
      <c r="AX823" s="457"/>
      <c r="AY823" s="457"/>
      <c r="AZ823" s="457"/>
      <c r="BA823" s="457"/>
      <c r="BB823" s="457"/>
      <c r="BC823" s="457"/>
      <c r="BD823" s="457"/>
      <c r="BE823" s="457"/>
      <c r="BF823" s="457"/>
      <c r="BG823" s="457"/>
      <c r="BH823" s="457"/>
      <c r="BI823" s="457"/>
      <c r="BJ823" s="457"/>
      <c r="BK823" s="457"/>
      <c r="BL823" s="457"/>
      <c r="BM823" s="457"/>
      <c r="BN823" s="457"/>
      <c r="BO823" s="457"/>
      <c r="BP823" s="457"/>
      <c r="BQ823" s="457"/>
      <c r="BR823" s="457"/>
      <c r="BS823" s="457"/>
      <c r="BT823" s="457"/>
      <c r="BU823" s="457"/>
      <c r="BV823" s="457"/>
      <c r="BW823" s="457"/>
    </row>
    <row r="824" spans="1:75" ht="12.75">
      <c r="A824" s="1"/>
      <c r="B824" s="1"/>
      <c r="C824" s="1"/>
      <c r="D824" s="1"/>
      <c r="E824" s="1"/>
      <c r="F824" s="1"/>
      <c r="G824" s="1"/>
      <c r="H824" s="1"/>
      <c r="I824" s="1"/>
      <c r="J824" s="1"/>
      <c r="K824" s="1"/>
      <c r="L824" s="1"/>
      <c r="T824" s="1"/>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457"/>
      <c r="AT824" s="457"/>
      <c r="AU824" s="457"/>
      <c r="AV824" s="457"/>
      <c r="AW824" s="457"/>
      <c r="AX824" s="457"/>
      <c r="AY824" s="457"/>
      <c r="AZ824" s="457"/>
      <c r="BA824" s="457"/>
      <c r="BB824" s="457"/>
      <c r="BC824" s="457"/>
      <c r="BD824" s="457"/>
      <c r="BE824" s="457"/>
      <c r="BF824" s="457"/>
      <c r="BG824" s="457"/>
      <c r="BH824" s="457"/>
      <c r="BI824" s="457"/>
      <c r="BJ824" s="457"/>
      <c r="BK824" s="457"/>
      <c r="BL824" s="457"/>
      <c r="BM824" s="457"/>
      <c r="BN824" s="457"/>
      <c r="BO824" s="457"/>
      <c r="BP824" s="457"/>
      <c r="BQ824" s="457"/>
      <c r="BR824" s="457"/>
      <c r="BS824" s="457"/>
      <c r="BT824" s="457"/>
      <c r="BU824" s="457"/>
      <c r="BV824" s="457"/>
      <c r="BW824" s="457"/>
    </row>
    <row r="825" spans="1:75" ht="12.75">
      <c r="A825" s="1"/>
      <c r="B825" s="1"/>
      <c r="C825" s="1"/>
      <c r="D825" s="1"/>
      <c r="E825" s="1"/>
      <c r="F825" s="1"/>
      <c r="G825" s="1"/>
      <c r="H825" s="1"/>
      <c r="I825" s="1"/>
      <c r="J825" s="1"/>
      <c r="K825" s="1"/>
      <c r="L825" s="1"/>
      <c r="T825" s="1"/>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457"/>
      <c r="AT825" s="457"/>
      <c r="AU825" s="457"/>
      <c r="AV825" s="457"/>
      <c r="AW825" s="457"/>
      <c r="AX825" s="457"/>
      <c r="AY825" s="457"/>
      <c r="AZ825" s="457"/>
      <c r="BA825" s="457"/>
      <c r="BB825" s="457"/>
      <c r="BC825" s="457"/>
      <c r="BD825" s="457"/>
      <c r="BE825" s="457"/>
      <c r="BF825" s="457"/>
      <c r="BG825" s="457"/>
      <c r="BH825" s="457"/>
      <c r="BI825" s="457"/>
      <c r="BJ825" s="457"/>
      <c r="BK825" s="457"/>
      <c r="BL825" s="457"/>
      <c r="BM825" s="457"/>
      <c r="BN825" s="457"/>
      <c r="BO825" s="457"/>
      <c r="BP825" s="457"/>
      <c r="BQ825" s="457"/>
      <c r="BR825" s="457"/>
      <c r="BS825" s="457"/>
      <c r="BT825" s="457"/>
      <c r="BU825" s="457"/>
      <c r="BV825" s="457"/>
      <c r="BW825" s="457"/>
    </row>
    <row r="826" spans="1:75" ht="12.75">
      <c r="A826" s="1"/>
      <c r="B826" s="1"/>
      <c r="C826" s="1"/>
      <c r="D826" s="1"/>
      <c r="E826" s="1"/>
      <c r="F826" s="1"/>
      <c r="G826" s="1"/>
      <c r="H826" s="1"/>
      <c r="I826" s="1"/>
      <c r="J826" s="1"/>
      <c r="K826" s="1"/>
      <c r="L826" s="1"/>
      <c r="T826" s="1"/>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457"/>
      <c r="AT826" s="457"/>
      <c r="AU826" s="457"/>
      <c r="AV826" s="457"/>
      <c r="AW826" s="457"/>
      <c r="AX826" s="457"/>
      <c r="AY826" s="457"/>
      <c r="AZ826" s="457"/>
      <c r="BA826" s="457"/>
      <c r="BB826" s="457"/>
      <c r="BC826" s="457"/>
      <c r="BD826" s="457"/>
      <c r="BE826" s="457"/>
      <c r="BF826" s="457"/>
      <c r="BG826" s="457"/>
      <c r="BH826" s="457"/>
      <c r="BI826" s="457"/>
      <c r="BJ826" s="457"/>
      <c r="BK826" s="457"/>
      <c r="BL826" s="457"/>
      <c r="BM826" s="457"/>
      <c r="BN826" s="457"/>
      <c r="BO826" s="457"/>
      <c r="BP826" s="457"/>
      <c r="BQ826" s="457"/>
      <c r="BR826" s="457"/>
      <c r="BS826" s="457"/>
      <c r="BT826" s="457"/>
      <c r="BU826" s="457"/>
      <c r="BV826" s="457"/>
      <c r="BW826" s="457"/>
    </row>
    <row r="827" spans="1:75" ht="12.75">
      <c r="A827" s="1"/>
      <c r="B827" s="1"/>
      <c r="C827" s="1"/>
      <c r="D827" s="1"/>
      <c r="E827" s="1"/>
      <c r="F827" s="1"/>
      <c r="G827" s="1"/>
      <c r="H827" s="1"/>
      <c r="I827" s="1"/>
      <c r="J827" s="1"/>
      <c r="K827" s="1"/>
      <c r="L827" s="1"/>
      <c r="T827" s="1"/>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457"/>
      <c r="AT827" s="457"/>
      <c r="AU827" s="457"/>
      <c r="AV827" s="457"/>
      <c r="AW827" s="457"/>
      <c r="AX827" s="457"/>
      <c r="AY827" s="457"/>
      <c r="AZ827" s="457"/>
      <c r="BA827" s="457"/>
      <c r="BB827" s="457"/>
      <c r="BC827" s="457"/>
      <c r="BD827" s="457"/>
      <c r="BE827" s="457"/>
      <c r="BF827" s="457"/>
      <c r="BG827" s="457"/>
      <c r="BH827" s="457"/>
      <c r="BI827" s="457"/>
      <c r="BJ827" s="457"/>
      <c r="BK827" s="457"/>
      <c r="BL827" s="457"/>
      <c r="BM827" s="457"/>
      <c r="BN827" s="457"/>
      <c r="BO827" s="457"/>
      <c r="BP827" s="457"/>
      <c r="BQ827" s="457"/>
      <c r="BR827" s="457"/>
      <c r="BS827" s="457"/>
      <c r="BT827" s="457"/>
      <c r="BU827" s="457"/>
      <c r="BV827" s="457"/>
      <c r="BW827" s="457"/>
    </row>
    <row r="828" spans="1:75" ht="12.75">
      <c r="A828" s="1"/>
      <c r="B828" s="1"/>
      <c r="C828" s="1"/>
      <c r="D828" s="1"/>
      <c r="E828" s="1"/>
      <c r="F828" s="1"/>
      <c r="G828" s="1"/>
      <c r="H828" s="1"/>
      <c r="I828" s="1"/>
      <c r="J828" s="1"/>
      <c r="K828" s="1"/>
      <c r="L828" s="1"/>
      <c r="T828" s="1"/>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457"/>
      <c r="AT828" s="457"/>
      <c r="AU828" s="457"/>
      <c r="AV828" s="457"/>
      <c r="AW828" s="457"/>
      <c r="AX828" s="457"/>
      <c r="AY828" s="457"/>
      <c r="AZ828" s="457"/>
      <c r="BA828" s="457"/>
      <c r="BB828" s="457"/>
      <c r="BC828" s="457"/>
      <c r="BD828" s="457"/>
      <c r="BE828" s="457"/>
      <c r="BF828" s="457"/>
      <c r="BG828" s="457"/>
      <c r="BH828" s="457"/>
      <c r="BI828" s="457"/>
      <c r="BJ828" s="457"/>
      <c r="BK828" s="457"/>
      <c r="BL828" s="457"/>
      <c r="BM828" s="457"/>
      <c r="BN828" s="457"/>
      <c r="BO828" s="457"/>
      <c r="BP828" s="457"/>
      <c r="BQ828" s="457"/>
      <c r="BR828" s="457"/>
      <c r="BS828" s="457"/>
      <c r="BT828" s="457"/>
      <c r="BU828" s="457"/>
      <c r="BV828" s="457"/>
      <c r="BW828" s="457"/>
    </row>
    <row r="829" spans="1:75" ht="12.75">
      <c r="A829" s="1"/>
      <c r="B829" s="1"/>
      <c r="C829" s="1"/>
      <c r="D829" s="1"/>
      <c r="E829" s="1"/>
      <c r="F829" s="1"/>
      <c r="G829" s="1"/>
      <c r="H829" s="1"/>
      <c r="I829" s="1"/>
      <c r="J829" s="1"/>
      <c r="K829" s="1"/>
      <c r="L829" s="1"/>
      <c r="T829" s="1"/>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457"/>
      <c r="AT829" s="457"/>
      <c r="AU829" s="457"/>
      <c r="AV829" s="457"/>
      <c r="AW829" s="457"/>
      <c r="AX829" s="457"/>
      <c r="AY829" s="457"/>
      <c r="AZ829" s="457"/>
      <c r="BA829" s="457"/>
      <c r="BB829" s="457"/>
      <c r="BC829" s="457"/>
      <c r="BD829" s="457"/>
      <c r="BE829" s="457"/>
      <c r="BF829" s="457"/>
      <c r="BG829" s="457"/>
      <c r="BH829" s="457"/>
      <c r="BI829" s="457"/>
      <c r="BJ829" s="457"/>
      <c r="BK829" s="457"/>
      <c r="BL829" s="457"/>
      <c r="BM829" s="457"/>
      <c r="BN829" s="457"/>
      <c r="BO829" s="457"/>
      <c r="BP829" s="457"/>
      <c r="BQ829" s="457"/>
      <c r="BR829" s="457"/>
      <c r="BS829" s="457"/>
      <c r="BT829" s="457"/>
      <c r="BU829" s="457"/>
      <c r="BV829" s="457"/>
      <c r="BW829" s="457"/>
    </row>
    <row r="830" spans="1:75" ht="12.75">
      <c r="A830" s="1"/>
      <c r="B830" s="1"/>
      <c r="C830" s="1"/>
      <c r="D830" s="1"/>
      <c r="E830" s="1"/>
      <c r="F830" s="1"/>
      <c r="G830" s="1"/>
      <c r="H830" s="1"/>
      <c r="I830" s="1"/>
      <c r="J830" s="1"/>
      <c r="K830" s="1"/>
      <c r="L830" s="1"/>
      <c r="T830" s="1"/>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457"/>
      <c r="AT830" s="457"/>
      <c r="AU830" s="457"/>
      <c r="AV830" s="457"/>
      <c r="AW830" s="457"/>
      <c r="AX830" s="457"/>
      <c r="AY830" s="457"/>
      <c r="AZ830" s="457"/>
      <c r="BA830" s="457"/>
      <c r="BB830" s="457"/>
      <c r="BC830" s="457"/>
      <c r="BD830" s="457"/>
      <c r="BE830" s="457"/>
      <c r="BF830" s="457"/>
      <c r="BG830" s="457"/>
      <c r="BH830" s="457"/>
      <c r="BI830" s="457"/>
      <c r="BJ830" s="457"/>
      <c r="BK830" s="457"/>
      <c r="BL830" s="457"/>
      <c r="BM830" s="457"/>
      <c r="BN830" s="457"/>
      <c r="BO830" s="457"/>
      <c r="BP830" s="457"/>
      <c r="BQ830" s="457"/>
      <c r="BR830" s="457"/>
      <c r="BS830" s="457"/>
      <c r="BT830" s="457"/>
      <c r="BU830" s="457"/>
      <c r="BV830" s="457"/>
      <c r="BW830" s="457"/>
    </row>
    <row r="831" spans="1:75" ht="12.75">
      <c r="A831" s="1"/>
      <c r="B831" s="1"/>
      <c r="C831" s="1"/>
      <c r="D831" s="1"/>
      <c r="E831" s="1"/>
      <c r="F831" s="1"/>
      <c r="G831" s="1"/>
      <c r="H831" s="1"/>
      <c r="I831" s="1"/>
      <c r="J831" s="1"/>
      <c r="K831" s="1"/>
      <c r="L831" s="1"/>
      <c r="T831" s="1"/>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457"/>
      <c r="AT831" s="457"/>
      <c r="AU831" s="457"/>
      <c r="AV831" s="457"/>
      <c r="AW831" s="457"/>
      <c r="AX831" s="457"/>
      <c r="AY831" s="457"/>
      <c r="AZ831" s="457"/>
      <c r="BA831" s="457"/>
      <c r="BB831" s="457"/>
      <c r="BC831" s="457"/>
      <c r="BD831" s="457"/>
      <c r="BE831" s="457"/>
      <c r="BF831" s="457"/>
      <c r="BG831" s="457"/>
      <c r="BH831" s="457"/>
      <c r="BI831" s="457"/>
      <c r="BJ831" s="457"/>
      <c r="BK831" s="457"/>
      <c r="BL831" s="457"/>
      <c r="BM831" s="457"/>
      <c r="BN831" s="457"/>
      <c r="BO831" s="457"/>
      <c r="BP831" s="457"/>
      <c r="BQ831" s="457"/>
      <c r="BR831" s="457"/>
      <c r="BS831" s="457"/>
      <c r="BT831" s="457"/>
      <c r="BU831" s="457"/>
      <c r="BV831" s="457"/>
      <c r="BW831" s="457"/>
    </row>
    <row r="832" spans="1:75" ht="12.75">
      <c r="A832" s="1"/>
      <c r="B832" s="1"/>
      <c r="C832" s="1"/>
      <c r="D832" s="1"/>
      <c r="E832" s="1"/>
      <c r="F832" s="1"/>
      <c r="G832" s="1"/>
      <c r="H832" s="1"/>
      <c r="I832" s="1"/>
      <c r="J832" s="1"/>
      <c r="K832" s="1"/>
      <c r="L832" s="1"/>
      <c r="T832" s="1"/>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457"/>
      <c r="AT832" s="457"/>
      <c r="AU832" s="457"/>
      <c r="AV832" s="457"/>
      <c r="AW832" s="457"/>
      <c r="AX832" s="457"/>
      <c r="AY832" s="457"/>
      <c r="AZ832" s="457"/>
      <c r="BA832" s="457"/>
      <c r="BB832" s="457"/>
      <c r="BC832" s="457"/>
      <c r="BD832" s="457"/>
      <c r="BE832" s="457"/>
      <c r="BF832" s="457"/>
      <c r="BG832" s="457"/>
      <c r="BH832" s="457"/>
      <c r="BI832" s="457"/>
      <c r="BJ832" s="457"/>
      <c r="BK832" s="457"/>
      <c r="BL832" s="457"/>
      <c r="BM832" s="457"/>
      <c r="BN832" s="457"/>
      <c r="BO832" s="457"/>
      <c r="BP832" s="457"/>
      <c r="BQ832" s="457"/>
      <c r="BR832" s="457"/>
      <c r="BS832" s="457"/>
      <c r="BT832" s="457"/>
      <c r="BU832" s="457"/>
      <c r="BV832" s="457"/>
      <c r="BW832" s="457"/>
    </row>
    <row r="833" spans="1:75" ht="12.75">
      <c r="A833" s="1"/>
      <c r="B833" s="1"/>
      <c r="C833" s="1"/>
      <c r="D833" s="1"/>
      <c r="E833" s="1"/>
      <c r="F833" s="1"/>
      <c r="G833" s="1"/>
      <c r="H833" s="1"/>
      <c r="I833" s="1"/>
      <c r="J833" s="1"/>
      <c r="K833" s="1"/>
      <c r="L833" s="1"/>
      <c r="T833" s="1"/>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457"/>
      <c r="AT833" s="457"/>
      <c r="AU833" s="457"/>
      <c r="AV833" s="457"/>
      <c r="AW833" s="457"/>
      <c r="AX833" s="457"/>
      <c r="AY833" s="457"/>
      <c r="AZ833" s="457"/>
      <c r="BA833" s="457"/>
      <c r="BB833" s="457"/>
      <c r="BC833" s="457"/>
      <c r="BD833" s="457"/>
      <c r="BE833" s="457"/>
      <c r="BF833" s="457"/>
      <c r="BG833" s="457"/>
      <c r="BH833" s="457"/>
      <c r="BI833" s="457"/>
      <c r="BJ833" s="457"/>
      <c r="BK833" s="457"/>
      <c r="BL833" s="457"/>
      <c r="BM833" s="457"/>
      <c r="BN833" s="457"/>
      <c r="BO833" s="457"/>
      <c r="BP833" s="457"/>
      <c r="BQ833" s="457"/>
      <c r="BR833" s="457"/>
      <c r="BS833" s="457"/>
      <c r="BT833" s="457"/>
      <c r="BU833" s="457"/>
      <c r="BV833" s="457"/>
      <c r="BW833" s="457"/>
    </row>
    <row r="834" spans="1:75" ht="12.75">
      <c r="A834" s="1"/>
      <c r="B834" s="1"/>
      <c r="C834" s="1"/>
      <c r="D834" s="1"/>
      <c r="E834" s="1"/>
      <c r="F834" s="1"/>
      <c r="G834" s="1"/>
      <c r="H834" s="1"/>
      <c r="I834" s="1"/>
      <c r="J834" s="1"/>
      <c r="K834" s="1"/>
      <c r="L834" s="1"/>
      <c r="T834" s="1"/>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457"/>
      <c r="AT834" s="457"/>
      <c r="AU834" s="457"/>
      <c r="AV834" s="457"/>
      <c r="AW834" s="457"/>
      <c r="AX834" s="457"/>
      <c r="AY834" s="457"/>
      <c r="AZ834" s="457"/>
      <c r="BA834" s="457"/>
      <c r="BB834" s="457"/>
      <c r="BC834" s="457"/>
      <c r="BD834" s="457"/>
      <c r="BE834" s="457"/>
      <c r="BF834" s="457"/>
      <c r="BG834" s="457"/>
      <c r="BH834" s="457"/>
      <c r="BI834" s="457"/>
      <c r="BJ834" s="457"/>
      <c r="BK834" s="457"/>
      <c r="BL834" s="457"/>
      <c r="BM834" s="457"/>
      <c r="BN834" s="457"/>
      <c r="BO834" s="457"/>
      <c r="BP834" s="457"/>
      <c r="BQ834" s="457"/>
      <c r="BR834" s="457"/>
      <c r="BS834" s="457"/>
      <c r="BT834" s="457"/>
      <c r="BU834" s="457"/>
      <c r="BV834" s="457"/>
      <c r="BW834" s="457"/>
    </row>
    <row r="835" spans="1:75" ht="12.75">
      <c r="A835" s="1"/>
      <c r="B835" s="1"/>
      <c r="C835" s="1"/>
      <c r="D835" s="1"/>
      <c r="E835" s="1"/>
      <c r="F835" s="1"/>
      <c r="G835" s="1"/>
      <c r="H835" s="1"/>
      <c r="I835" s="1"/>
      <c r="J835" s="1"/>
      <c r="K835" s="1"/>
      <c r="L835" s="1"/>
      <c r="T835" s="1"/>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457"/>
      <c r="AT835" s="457"/>
      <c r="AU835" s="457"/>
      <c r="AV835" s="457"/>
      <c r="AW835" s="457"/>
      <c r="AX835" s="457"/>
      <c r="AY835" s="457"/>
      <c r="AZ835" s="457"/>
      <c r="BA835" s="457"/>
      <c r="BB835" s="457"/>
      <c r="BC835" s="457"/>
      <c r="BD835" s="457"/>
      <c r="BE835" s="457"/>
      <c r="BF835" s="457"/>
      <c r="BG835" s="457"/>
      <c r="BH835" s="457"/>
      <c r="BI835" s="457"/>
      <c r="BJ835" s="457"/>
      <c r="BK835" s="457"/>
      <c r="BL835" s="457"/>
      <c r="BM835" s="457"/>
      <c r="BN835" s="457"/>
      <c r="BO835" s="457"/>
      <c r="BP835" s="457"/>
      <c r="BQ835" s="457"/>
      <c r="BR835" s="457"/>
      <c r="BS835" s="457"/>
      <c r="BT835" s="457"/>
      <c r="BU835" s="457"/>
      <c r="BV835" s="457"/>
      <c r="BW835" s="457"/>
    </row>
    <row r="836" spans="1:75" ht="12.75">
      <c r="A836" s="1"/>
      <c r="B836" s="1"/>
      <c r="C836" s="1"/>
      <c r="D836" s="1"/>
      <c r="E836" s="1"/>
      <c r="F836" s="1"/>
      <c r="G836" s="1"/>
      <c r="H836" s="1"/>
      <c r="I836" s="1"/>
      <c r="J836" s="1"/>
      <c r="K836" s="1"/>
      <c r="L836" s="1"/>
      <c r="T836" s="1"/>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457"/>
      <c r="AT836" s="457"/>
      <c r="AU836" s="457"/>
      <c r="AV836" s="457"/>
      <c r="AW836" s="457"/>
      <c r="AX836" s="457"/>
      <c r="AY836" s="457"/>
      <c r="AZ836" s="457"/>
      <c r="BA836" s="457"/>
      <c r="BB836" s="457"/>
      <c r="BC836" s="457"/>
      <c r="BD836" s="457"/>
      <c r="BE836" s="457"/>
      <c r="BF836" s="457"/>
      <c r="BG836" s="457"/>
      <c r="BH836" s="457"/>
      <c r="BI836" s="457"/>
      <c r="BJ836" s="457"/>
      <c r="BK836" s="457"/>
      <c r="BL836" s="457"/>
      <c r="BM836" s="457"/>
      <c r="BN836" s="457"/>
      <c r="BO836" s="457"/>
      <c r="BP836" s="457"/>
      <c r="BQ836" s="457"/>
      <c r="BR836" s="457"/>
      <c r="BS836" s="457"/>
      <c r="BT836" s="457"/>
      <c r="BU836" s="457"/>
      <c r="BV836" s="457"/>
      <c r="BW836" s="457"/>
    </row>
    <row r="837" spans="1:75" ht="12.75">
      <c r="A837" s="1"/>
      <c r="B837" s="1"/>
      <c r="C837" s="1"/>
      <c r="D837" s="1"/>
      <c r="E837" s="1"/>
      <c r="F837" s="1"/>
      <c r="G837" s="1"/>
      <c r="H837" s="1"/>
      <c r="I837" s="1"/>
      <c r="J837" s="1"/>
      <c r="K837" s="1"/>
      <c r="L837" s="1"/>
      <c r="T837" s="1"/>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457"/>
      <c r="AT837" s="457"/>
      <c r="AU837" s="457"/>
      <c r="AV837" s="457"/>
      <c r="AW837" s="457"/>
      <c r="AX837" s="457"/>
      <c r="AY837" s="457"/>
      <c r="AZ837" s="457"/>
      <c r="BA837" s="457"/>
      <c r="BB837" s="457"/>
      <c r="BC837" s="457"/>
      <c r="BD837" s="457"/>
      <c r="BE837" s="457"/>
      <c r="BF837" s="457"/>
      <c r="BG837" s="457"/>
      <c r="BH837" s="457"/>
      <c r="BI837" s="457"/>
      <c r="BJ837" s="457"/>
      <c r="BK837" s="457"/>
      <c r="BL837" s="457"/>
      <c r="BM837" s="457"/>
      <c r="BN837" s="457"/>
      <c r="BO837" s="457"/>
      <c r="BP837" s="457"/>
      <c r="BQ837" s="457"/>
      <c r="BR837" s="457"/>
      <c r="BS837" s="457"/>
      <c r="BT837" s="457"/>
      <c r="BU837" s="457"/>
      <c r="BV837" s="457"/>
      <c r="BW837" s="457"/>
    </row>
    <row r="838" spans="1:75" ht="12.75">
      <c r="A838" s="1"/>
      <c r="B838" s="1"/>
      <c r="C838" s="1"/>
      <c r="D838" s="1"/>
      <c r="E838" s="1"/>
      <c r="F838" s="1"/>
      <c r="G838" s="1"/>
      <c r="H838" s="1"/>
      <c r="I838" s="1"/>
      <c r="J838" s="1"/>
      <c r="K838" s="1"/>
      <c r="L838" s="1"/>
      <c r="T838" s="1"/>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457"/>
      <c r="AT838" s="457"/>
      <c r="AU838" s="457"/>
      <c r="AV838" s="457"/>
      <c r="AW838" s="457"/>
      <c r="AX838" s="457"/>
      <c r="AY838" s="457"/>
      <c r="AZ838" s="457"/>
      <c r="BA838" s="457"/>
      <c r="BB838" s="457"/>
      <c r="BC838" s="457"/>
      <c r="BD838" s="457"/>
      <c r="BE838" s="457"/>
      <c r="BF838" s="457"/>
      <c r="BG838" s="457"/>
      <c r="BH838" s="457"/>
      <c r="BI838" s="457"/>
      <c r="BJ838" s="457"/>
      <c r="BK838" s="457"/>
      <c r="BL838" s="457"/>
      <c r="BM838" s="457"/>
      <c r="BN838" s="457"/>
      <c r="BO838" s="457"/>
      <c r="BP838" s="457"/>
      <c r="BQ838" s="457"/>
      <c r="BR838" s="457"/>
      <c r="BS838" s="457"/>
      <c r="BT838" s="457"/>
      <c r="BU838" s="457"/>
      <c r="BV838" s="457"/>
      <c r="BW838" s="457"/>
    </row>
    <row r="839" spans="1:75" ht="12.75">
      <c r="A839" s="1"/>
      <c r="B839" s="1"/>
      <c r="C839" s="1"/>
      <c r="D839" s="1"/>
      <c r="E839" s="1"/>
      <c r="F839" s="1"/>
      <c r="G839" s="1"/>
      <c r="H839" s="1"/>
      <c r="I839" s="1"/>
      <c r="J839" s="1"/>
      <c r="K839" s="1"/>
      <c r="L839" s="1"/>
      <c r="T839" s="1"/>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457"/>
      <c r="AT839" s="457"/>
      <c r="AU839" s="457"/>
      <c r="AV839" s="457"/>
      <c r="AW839" s="457"/>
      <c r="AX839" s="457"/>
      <c r="AY839" s="457"/>
      <c r="AZ839" s="457"/>
      <c r="BA839" s="457"/>
      <c r="BB839" s="457"/>
      <c r="BC839" s="457"/>
      <c r="BD839" s="457"/>
      <c r="BE839" s="457"/>
      <c r="BF839" s="457"/>
      <c r="BG839" s="457"/>
      <c r="BH839" s="457"/>
      <c r="BI839" s="457"/>
      <c r="BJ839" s="457"/>
      <c r="BK839" s="457"/>
      <c r="BL839" s="457"/>
      <c r="BM839" s="457"/>
      <c r="BN839" s="457"/>
      <c r="BO839" s="457"/>
      <c r="BP839" s="457"/>
      <c r="BQ839" s="457"/>
      <c r="BR839" s="457"/>
      <c r="BS839" s="457"/>
      <c r="BT839" s="457"/>
      <c r="BU839" s="457"/>
      <c r="BV839" s="457"/>
      <c r="BW839" s="457"/>
    </row>
    <row r="840" spans="1:75" ht="12.75">
      <c r="A840" s="1"/>
      <c r="B840" s="1"/>
      <c r="C840" s="1"/>
      <c r="D840" s="1"/>
      <c r="E840" s="1"/>
      <c r="F840" s="1"/>
      <c r="G840" s="1"/>
      <c r="H840" s="1"/>
      <c r="I840" s="1"/>
      <c r="J840" s="1"/>
      <c r="K840" s="1"/>
      <c r="L840" s="1"/>
      <c r="T840" s="1"/>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457"/>
      <c r="AT840" s="457"/>
      <c r="AU840" s="457"/>
      <c r="AV840" s="457"/>
      <c r="AW840" s="457"/>
      <c r="AX840" s="457"/>
      <c r="AY840" s="457"/>
      <c r="AZ840" s="457"/>
      <c r="BA840" s="457"/>
      <c r="BB840" s="457"/>
      <c r="BC840" s="457"/>
      <c r="BD840" s="457"/>
      <c r="BE840" s="457"/>
      <c r="BF840" s="457"/>
      <c r="BG840" s="457"/>
      <c r="BH840" s="457"/>
      <c r="BI840" s="457"/>
      <c r="BJ840" s="457"/>
      <c r="BK840" s="457"/>
      <c r="BL840" s="457"/>
      <c r="BM840" s="457"/>
      <c r="BN840" s="457"/>
      <c r="BO840" s="457"/>
      <c r="BP840" s="457"/>
      <c r="BQ840" s="457"/>
      <c r="BR840" s="457"/>
      <c r="BS840" s="457"/>
      <c r="BT840" s="457"/>
      <c r="BU840" s="457"/>
      <c r="BV840" s="457"/>
      <c r="BW840" s="457"/>
    </row>
    <row r="841" spans="1:75" ht="12.75">
      <c r="A841" s="1"/>
      <c r="B841" s="1"/>
      <c r="C841" s="1"/>
      <c r="D841" s="1"/>
      <c r="E841" s="1"/>
      <c r="F841" s="1"/>
      <c r="G841" s="1"/>
      <c r="H841" s="1"/>
      <c r="I841" s="1"/>
      <c r="J841" s="1"/>
      <c r="K841" s="1"/>
      <c r="L841" s="1"/>
      <c r="T841" s="1"/>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457"/>
      <c r="AT841" s="457"/>
      <c r="AU841" s="457"/>
      <c r="AV841" s="457"/>
      <c r="AW841" s="457"/>
      <c r="AX841" s="457"/>
      <c r="AY841" s="457"/>
      <c r="AZ841" s="457"/>
      <c r="BA841" s="457"/>
      <c r="BB841" s="457"/>
      <c r="BC841" s="457"/>
      <c r="BD841" s="457"/>
      <c r="BE841" s="457"/>
      <c r="BF841" s="457"/>
      <c r="BG841" s="457"/>
      <c r="BH841" s="457"/>
      <c r="BI841" s="457"/>
      <c r="BJ841" s="457"/>
      <c r="BK841" s="457"/>
      <c r="BL841" s="457"/>
      <c r="BM841" s="457"/>
      <c r="BN841" s="457"/>
      <c r="BO841" s="457"/>
      <c r="BP841" s="457"/>
      <c r="BQ841" s="457"/>
      <c r="BR841" s="457"/>
      <c r="BS841" s="457"/>
      <c r="BT841" s="457"/>
      <c r="BU841" s="457"/>
      <c r="BV841" s="457"/>
      <c r="BW841" s="457"/>
    </row>
    <row r="842" spans="1:75" ht="12.75">
      <c r="A842" s="1"/>
      <c r="B842" s="1"/>
      <c r="C842" s="1"/>
      <c r="D842" s="1"/>
      <c r="E842" s="1"/>
      <c r="F842" s="1"/>
      <c r="G842" s="1"/>
      <c r="H842" s="1"/>
      <c r="I842" s="1"/>
      <c r="J842" s="1"/>
      <c r="K842" s="1"/>
      <c r="L842" s="1"/>
      <c r="T842" s="1"/>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457"/>
      <c r="AT842" s="457"/>
      <c r="AU842" s="457"/>
      <c r="AV842" s="457"/>
      <c r="AW842" s="457"/>
      <c r="AX842" s="457"/>
      <c r="AY842" s="457"/>
      <c r="AZ842" s="457"/>
      <c r="BA842" s="457"/>
      <c r="BB842" s="457"/>
      <c r="BC842" s="457"/>
      <c r="BD842" s="457"/>
      <c r="BE842" s="457"/>
      <c r="BF842" s="457"/>
      <c r="BG842" s="457"/>
      <c r="BH842" s="457"/>
      <c r="BI842" s="457"/>
      <c r="BJ842" s="457"/>
      <c r="BK842" s="457"/>
      <c r="BL842" s="457"/>
      <c r="BM842" s="457"/>
      <c r="BN842" s="457"/>
      <c r="BO842" s="457"/>
      <c r="BP842" s="457"/>
      <c r="BQ842" s="457"/>
      <c r="BR842" s="457"/>
      <c r="BS842" s="457"/>
      <c r="BT842" s="457"/>
      <c r="BU842" s="457"/>
      <c r="BV842" s="457"/>
      <c r="BW842" s="457"/>
    </row>
    <row r="843" spans="1:75" ht="12.75">
      <c r="A843" s="1"/>
      <c r="B843" s="1"/>
      <c r="C843" s="1"/>
      <c r="D843" s="1"/>
      <c r="E843" s="1"/>
      <c r="F843" s="1"/>
      <c r="G843" s="1"/>
      <c r="H843" s="1"/>
      <c r="I843" s="1"/>
      <c r="J843" s="1"/>
      <c r="K843" s="1"/>
      <c r="L843" s="1"/>
      <c r="T843" s="1"/>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457"/>
      <c r="AT843" s="457"/>
      <c r="AU843" s="457"/>
      <c r="AV843" s="457"/>
      <c r="AW843" s="457"/>
      <c r="AX843" s="457"/>
      <c r="AY843" s="457"/>
      <c r="AZ843" s="457"/>
      <c r="BA843" s="457"/>
      <c r="BB843" s="457"/>
      <c r="BC843" s="457"/>
      <c r="BD843" s="457"/>
      <c r="BE843" s="457"/>
      <c r="BF843" s="457"/>
      <c r="BG843" s="457"/>
      <c r="BH843" s="457"/>
      <c r="BI843" s="457"/>
      <c r="BJ843" s="457"/>
      <c r="BK843" s="457"/>
      <c r="BL843" s="457"/>
      <c r="BM843" s="457"/>
      <c r="BN843" s="457"/>
      <c r="BO843" s="457"/>
      <c r="BP843" s="457"/>
      <c r="BQ843" s="457"/>
      <c r="BR843" s="457"/>
      <c r="BS843" s="457"/>
      <c r="BT843" s="457"/>
      <c r="BU843" s="457"/>
      <c r="BV843" s="457"/>
      <c r="BW843" s="457"/>
    </row>
    <row r="844" spans="1:75" ht="12.75">
      <c r="A844" s="1"/>
      <c r="B844" s="1"/>
      <c r="C844" s="1"/>
      <c r="D844" s="1"/>
      <c r="E844" s="1"/>
      <c r="F844" s="1"/>
      <c r="G844" s="1"/>
      <c r="H844" s="1"/>
      <c r="I844" s="1"/>
      <c r="J844" s="1"/>
      <c r="K844" s="1"/>
      <c r="L844" s="1"/>
      <c r="T844" s="1"/>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457"/>
      <c r="AT844" s="457"/>
      <c r="AU844" s="457"/>
      <c r="AV844" s="457"/>
      <c r="AW844" s="457"/>
      <c r="AX844" s="457"/>
      <c r="AY844" s="457"/>
      <c r="AZ844" s="457"/>
      <c r="BA844" s="457"/>
      <c r="BB844" s="457"/>
      <c r="BC844" s="457"/>
      <c r="BD844" s="457"/>
      <c r="BE844" s="457"/>
      <c r="BF844" s="457"/>
      <c r="BG844" s="457"/>
      <c r="BH844" s="457"/>
      <c r="BI844" s="457"/>
      <c r="BJ844" s="457"/>
      <c r="BK844" s="457"/>
      <c r="BL844" s="457"/>
      <c r="BM844" s="457"/>
      <c r="BN844" s="457"/>
      <c r="BO844" s="457"/>
      <c r="BP844" s="457"/>
      <c r="BQ844" s="457"/>
      <c r="BR844" s="457"/>
      <c r="BS844" s="457"/>
      <c r="BT844" s="457"/>
      <c r="BU844" s="457"/>
      <c r="BV844" s="457"/>
      <c r="BW844" s="457"/>
    </row>
    <row r="845" spans="1:75" ht="12.75">
      <c r="A845" s="1"/>
      <c r="B845" s="1"/>
      <c r="C845" s="1"/>
      <c r="D845" s="1"/>
      <c r="E845" s="1"/>
      <c r="F845" s="1"/>
      <c r="G845" s="1"/>
      <c r="H845" s="1"/>
      <c r="I845" s="1"/>
      <c r="J845" s="1"/>
      <c r="K845" s="1"/>
      <c r="L845" s="1"/>
      <c r="T845" s="1"/>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457"/>
      <c r="AT845" s="457"/>
      <c r="AU845" s="457"/>
      <c r="AV845" s="457"/>
      <c r="AW845" s="457"/>
      <c r="AX845" s="457"/>
      <c r="AY845" s="457"/>
      <c r="AZ845" s="457"/>
      <c r="BA845" s="457"/>
      <c r="BB845" s="457"/>
      <c r="BC845" s="457"/>
      <c r="BD845" s="457"/>
      <c r="BE845" s="457"/>
      <c r="BF845" s="457"/>
      <c r="BG845" s="457"/>
      <c r="BH845" s="457"/>
      <c r="BI845" s="457"/>
      <c r="BJ845" s="457"/>
      <c r="BK845" s="457"/>
      <c r="BL845" s="457"/>
      <c r="BM845" s="457"/>
      <c r="BN845" s="457"/>
      <c r="BO845" s="457"/>
      <c r="BP845" s="457"/>
      <c r="BQ845" s="457"/>
      <c r="BR845" s="457"/>
      <c r="BS845" s="457"/>
      <c r="BT845" s="457"/>
      <c r="BU845" s="457"/>
      <c r="BV845" s="457"/>
      <c r="BW845" s="457"/>
    </row>
    <row r="846" spans="1:75" ht="12.75">
      <c r="A846" s="1"/>
      <c r="B846" s="1"/>
      <c r="C846" s="1"/>
      <c r="D846" s="1"/>
      <c r="E846" s="1"/>
      <c r="F846" s="1"/>
      <c r="G846" s="1"/>
      <c r="H846" s="1"/>
      <c r="I846" s="1"/>
      <c r="J846" s="1"/>
      <c r="K846" s="1"/>
      <c r="L846" s="1"/>
      <c r="T846" s="1"/>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457"/>
      <c r="AT846" s="457"/>
      <c r="AU846" s="457"/>
      <c r="AV846" s="457"/>
      <c r="AW846" s="457"/>
      <c r="AX846" s="457"/>
      <c r="AY846" s="457"/>
      <c r="AZ846" s="457"/>
      <c r="BA846" s="457"/>
      <c r="BB846" s="457"/>
      <c r="BC846" s="457"/>
      <c r="BD846" s="457"/>
      <c r="BE846" s="457"/>
      <c r="BF846" s="457"/>
      <c r="BG846" s="457"/>
      <c r="BH846" s="457"/>
      <c r="BI846" s="457"/>
      <c r="BJ846" s="457"/>
      <c r="BK846" s="457"/>
      <c r="BL846" s="457"/>
      <c r="BM846" s="457"/>
      <c r="BN846" s="457"/>
      <c r="BO846" s="457"/>
      <c r="BP846" s="457"/>
      <c r="BQ846" s="457"/>
      <c r="BR846" s="457"/>
      <c r="BS846" s="457"/>
      <c r="BT846" s="457"/>
      <c r="BU846" s="457"/>
      <c r="BV846" s="457"/>
      <c r="BW846" s="457"/>
    </row>
    <row r="847" spans="1:75" ht="12.75">
      <c r="A847" s="1"/>
      <c r="B847" s="1"/>
      <c r="C847" s="1"/>
      <c r="D847" s="1"/>
      <c r="E847" s="1"/>
      <c r="F847" s="1"/>
      <c r="G847" s="1"/>
      <c r="H847" s="1"/>
      <c r="I847" s="1"/>
      <c r="J847" s="1"/>
      <c r="K847" s="1"/>
      <c r="L847" s="1"/>
      <c r="T847" s="1"/>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457"/>
      <c r="AT847" s="457"/>
      <c r="AU847" s="457"/>
      <c r="AV847" s="457"/>
      <c r="AW847" s="457"/>
      <c r="AX847" s="457"/>
      <c r="AY847" s="457"/>
      <c r="AZ847" s="457"/>
      <c r="BA847" s="457"/>
      <c r="BB847" s="457"/>
      <c r="BC847" s="457"/>
      <c r="BD847" s="457"/>
      <c r="BE847" s="457"/>
      <c r="BF847" s="457"/>
      <c r="BG847" s="457"/>
      <c r="BH847" s="457"/>
      <c r="BI847" s="457"/>
      <c r="BJ847" s="457"/>
      <c r="BK847" s="457"/>
      <c r="BL847" s="457"/>
      <c r="BM847" s="457"/>
      <c r="BN847" s="457"/>
      <c r="BO847" s="457"/>
      <c r="BP847" s="457"/>
      <c r="BQ847" s="457"/>
      <c r="BR847" s="457"/>
      <c r="BS847" s="457"/>
      <c r="BT847" s="457"/>
      <c r="BU847" s="457"/>
      <c r="BV847" s="457"/>
      <c r="BW847" s="457"/>
    </row>
    <row r="848" spans="1:75" ht="12.75">
      <c r="A848" s="1"/>
      <c r="B848" s="1"/>
      <c r="C848" s="1"/>
      <c r="D848" s="1"/>
      <c r="E848" s="1"/>
      <c r="F848" s="1"/>
      <c r="G848" s="1"/>
      <c r="H848" s="1"/>
      <c r="I848" s="1"/>
      <c r="J848" s="1"/>
      <c r="K848" s="1"/>
      <c r="L848" s="1"/>
      <c r="T848" s="1"/>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457"/>
      <c r="AT848" s="457"/>
      <c r="AU848" s="457"/>
      <c r="AV848" s="457"/>
      <c r="AW848" s="457"/>
      <c r="AX848" s="457"/>
      <c r="AY848" s="457"/>
      <c r="AZ848" s="457"/>
      <c r="BA848" s="457"/>
      <c r="BB848" s="457"/>
      <c r="BC848" s="457"/>
      <c r="BD848" s="457"/>
      <c r="BE848" s="457"/>
      <c r="BF848" s="457"/>
      <c r="BG848" s="457"/>
      <c r="BH848" s="457"/>
      <c r="BI848" s="457"/>
      <c r="BJ848" s="457"/>
      <c r="BK848" s="457"/>
      <c r="BL848" s="457"/>
      <c r="BM848" s="457"/>
      <c r="BN848" s="457"/>
      <c r="BO848" s="457"/>
      <c r="BP848" s="457"/>
      <c r="BQ848" s="457"/>
      <c r="BR848" s="457"/>
      <c r="BS848" s="457"/>
      <c r="BT848" s="457"/>
      <c r="BU848" s="457"/>
      <c r="BV848" s="457"/>
      <c r="BW848" s="457"/>
    </row>
    <row r="849" spans="1:75" ht="12.75">
      <c r="A849" s="1"/>
      <c r="B849" s="1"/>
      <c r="C849" s="1"/>
      <c r="D849" s="1"/>
      <c r="E849" s="1"/>
      <c r="F849" s="1"/>
      <c r="G849" s="1"/>
      <c r="H849" s="1"/>
      <c r="I849" s="1"/>
      <c r="J849" s="1"/>
      <c r="K849" s="1"/>
      <c r="L849" s="1"/>
      <c r="T849" s="1"/>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457"/>
      <c r="AT849" s="457"/>
      <c r="AU849" s="457"/>
      <c r="AV849" s="457"/>
      <c r="AW849" s="457"/>
      <c r="AX849" s="457"/>
      <c r="AY849" s="457"/>
      <c r="AZ849" s="457"/>
      <c r="BA849" s="457"/>
      <c r="BB849" s="457"/>
      <c r="BC849" s="457"/>
      <c r="BD849" s="457"/>
      <c r="BE849" s="457"/>
      <c r="BF849" s="457"/>
      <c r="BG849" s="457"/>
      <c r="BH849" s="457"/>
      <c r="BI849" s="457"/>
      <c r="BJ849" s="457"/>
      <c r="BK849" s="457"/>
      <c r="BL849" s="457"/>
      <c r="BM849" s="457"/>
      <c r="BN849" s="457"/>
      <c r="BO849" s="457"/>
      <c r="BP849" s="457"/>
      <c r="BQ849" s="457"/>
      <c r="BR849" s="457"/>
      <c r="BS849" s="457"/>
      <c r="BT849" s="457"/>
      <c r="BU849" s="457"/>
      <c r="BV849" s="457"/>
      <c r="BW849" s="457"/>
    </row>
    <row r="850" spans="1:75" ht="12.75">
      <c r="A850" s="1"/>
      <c r="B850" s="1"/>
      <c r="C850" s="1"/>
      <c r="D850" s="1"/>
      <c r="E850" s="1"/>
      <c r="F850" s="1"/>
      <c r="G850" s="1"/>
      <c r="H850" s="1"/>
      <c r="I850" s="1"/>
      <c r="J850" s="1"/>
      <c r="K850" s="1"/>
      <c r="L850" s="1"/>
      <c r="T850" s="1"/>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457"/>
      <c r="AT850" s="457"/>
      <c r="AU850" s="457"/>
      <c r="AV850" s="457"/>
      <c r="AW850" s="457"/>
      <c r="AX850" s="457"/>
      <c r="AY850" s="457"/>
      <c r="AZ850" s="457"/>
      <c r="BA850" s="457"/>
      <c r="BB850" s="457"/>
      <c r="BC850" s="457"/>
      <c r="BD850" s="457"/>
      <c r="BE850" s="457"/>
      <c r="BF850" s="457"/>
      <c r="BG850" s="457"/>
      <c r="BH850" s="457"/>
      <c r="BI850" s="457"/>
      <c r="BJ850" s="457"/>
      <c r="BK850" s="457"/>
      <c r="BL850" s="457"/>
      <c r="BM850" s="457"/>
      <c r="BN850" s="457"/>
      <c r="BO850" s="457"/>
      <c r="BP850" s="457"/>
      <c r="BQ850" s="457"/>
      <c r="BR850" s="457"/>
      <c r="BS850" s="457"/>
      <c r="BT850" s="457"/>
      <c r="BU850" s="457"/>
      <c r="BV850" s="457"/>
      <c r="BW850" s="457"/>
    </row>
    <row r="851" spans="1:75" ht="12.75">
      <c r="A851" s="1"/>
      <c r="B851" s="1"/>
      <c r="C851" s="1"/>
      <c r="D851" s="1"/>
      <c r="E851" s="1"/>
      <c r="F851" s="1"/>
      <c r="G851" s="1"/>
      <c r="H851" s="1"/>
      <c r="I851" s="1"/>
      <c r="J851" s="1"/>
      <c r="K851" s="1"/>
      <c r="L851" s="1"/>
      <c r="T851" s="1"/>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457"/>
      <c r="AT851" s="457"/>
      <c r="AU851" s="457"/>
      <c r="AV851" s="457"/>
      <c r="AW851" s="457"/>
      <c r="AX851" s="457"/>
      <c r="AY851" s="457"/>
      <c r="AZ851" s="457"/>
      <c r="BA851" s="457"/>
      <c r="BB851" s="457"/>
      <c r="BC851" s="457"/>
      <c r="BD851" s="457"/>
      <c r="BE851" s="457"/>
      <c r="BF851" s="457"/>
      <c r="BG851" s="457"/>
      <c r="BH851" s="457"/>
      <c r="BI851" s="457"/>
      <c r="BJ851" s="457"/>
      <c r="BK851" s="457"/>
      <c r="BL851" s="457"/>
      <c r="BM851" s="457"/>
      <c r="BN851" s="457"/>
      <c r="BO851" s="457"/>
      <c r="BP851" s="457"/>
      <c r="BQ851" s="457"/>
      <c r="BR851" s="457"/>
      <c r="BS851" s="457"/>
      <c r="BT851" s="457"/>
      <c r="BU851" s="457"/>
      <c r="BV851" s="457"/>
      <c r="BW851" s="457"/>
    </row>
    <row r="852" spans="1:75" ht="12.75">
      <c r="A852" s="1"/>
      <c r="B852" s="1"/>
      <c r="C852" s="1"/>
      <c r="D852" s="1"/>
      <c r="E852" s="1"/>
      <c r="F852" s="1"/>
      <c r="G852" s="1"/>
      <c r="H852" s="1"/>
      <c r="I852" s="1"/>
      <c r="J852" s="1"/>
      <c r="K852" s="1"/>
      <c r="L852" s="1"/>
      <c r="T852" s="1"/>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457"/>
      <c r="AT852" s="457"/>
      <c r="AU852" s="457"/>
      <c r="AV852" s="457"/>
      <c r="AW852" s="457"/>
      <c r="AX852" s="457"/>
      <c r="AY852" s="457"/>
      <c r="AZ852" s="457"/>
      <c r="BA852" s="457"/>
      <c r="BB852" s="457"/>
      <c r="BC852" s="457"/>
      <c r="BD852" s="457"/>
      <c r="BE852" s="457"/>
      <c r="BF852" s="457"/>
      <c r="BG852" s="457"/>
      <c r="BH852" s="457"/>
      <c r="BI852" s="457"/>
      <c r="BJ852" s="457"/>
      <c r="BK852" s="457"/>
      <c r="BL852" s="457"/>
      <c r="BM852" s="457"/>
      <c r="BN852" s="457"/>
      <c r="BO852" s="457"/>
      <c r="BP852" s="457"/>
      <c r="BQ852" s="457"/>
      <c r="BR852" s="457"/>
      <c r="BS852" s="457"/>
      <c r="BT852" s="457"/>
      <c r="BU852" s="457"/>
      <c r="BV852" s="457"/>
      <c r="BW852" s="457"/>
    </row>
    <row r="853" spans="1:75" ht="12.75">
      <c r="A853" s="1"/>
      <c r="B853" s="1"/>
      <c r="C853" s="1"/>
      <c r="D853" s="1"/>
      <c r="E853" s="1"/>
      <c r="F853" s="1"/>
      <c r="G853" s="1"/>
      <c r="H853" s="1"/>
      <c r="I853" s="1"/>
      <c r="J853" s="1"/>
      <c r="K853" s="1"/>
      <c r="L853" s="1"/>
      <c r="T853" s="1"/>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457"/>
      <c r="AT853" s="457"/>
      <c r="AU853" s="457"/>
      <c r="AV853" s="457"/>
      <c r="AW853" s="457"/>
      <c r="AX853" s="457"/>
      <c r="AY853" s="457"/>
      <c r="AZ853" s="457"/>
      <c r="BA853" s="457"/>
      <c r="BB853" s="457"/>
      <c r="BC853" s="457"/>
      <c r="BD853" s="457"/>
      <c r="BE853" s="457"/>
      <c r="BF853" s="457"/>
      <c r="BG853" s="457"/>
      <c r="BH853" s="457"/>
      <c r="BI853" s="457"/>
      <c r="BJ853" s="457"/>
      <c r="BK853" s="457"/>
      <c r="BL853" s="457"/>
      <c r="BM853" s="457"/>
      <c r="BN853" s="457"/>
      <c r="BO853" s="457"/>
      <c r="BP853" s="457"/>
      <c r="BQ853" s="457"/>
      <c r="BR853" s="457"/>
      <c r="BS853" s="457"/>
      <c r="BT853" s="457"/>
      <c r="BU853" s="457"/>
      <c r="BV853" s="457"/>
      <c r="BW853" s="457"/>
    </row>
    <row r="854" spans="1:75" ht="12.75">
      <c r="A854" s="1"/>
      <c r="B854" s="1"/>
      <c r="C854" s="1"/>
      <c r="D854" s="1"/>
      <c r="E854" s="1"/>
      <c r="F854" s="1"/>
      <c r="G854" s="1"/>
      <c r="H854" s="1"/>
      <c r="I854" s="1"/>
      <c r="J854" s="1"/>
      <c r="K854" s="1"/>
      <c r="L854" s="1"/>
      <c r="T854" s="1"/>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457"/>
      <c r="AT854" s="457"/>
      <c r="AU854" s="457"/>
      <c r="AV854" s="457"/>
      <c r="AW854" s="457"/>
      <c r="AX854" s="457"/>
      <c r="AY854" s="457"/>
      <c r="AZ854" s="457"/>
      <c r="BA854" s="457"/>
      <c r="BB854" s="457"/>
      <c r="BC854" s="457"/>
      <c r="BD854" s="457"/>
      <c r="BE854" s="457"/>
      <c r="BF854" s="457"/>
      <c r="BG854" s="457"/>
      <c r="BH854" s="457"/>
      <c r="BI854" s="457"/>
      <c r="BJ854" s="457"/>
      <c r="BK854" s="457"/>
      <c r="BL854" s="457"/>
      <c r="BM854" s="457"/>
      <c r="BN854" s="457"/>
      <c r="BO854" s="457"/>
      <c r="BP854" s="457"/>
      <c r="BQ854" s="457"/>
      <c r="BR854" s="457"/>
      <c r="BS854" s="457"/>
      <c r="BT854" s="457"/>
      <c r="BU854" s="457"/>
      <c r="BV854" s="457"/>
      <c r="BW854" s="457"/>
    </row>
    <row r="855" spans="1:75" ht="12.75">
      <c r="A855" s="1"/>
      <c r="B855" s="1"/>
      <c r="C855" s="1"/>
      <c r="D855" s="1"/>
      <c r="E855" s="1"/>
      <c r="F855" s="1"/>
      <c r="G855" s="1"/>
      <c r="H855" s="1"/>
      <c r="I855" s="1"/>
      <c r="J855" s="1"/>
      <c r="K855" s="1"/>
      <c r="L855" s="1"/>
      <c r="T855" s="1"/>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457"/>
      <c r="AT855" s="457"/>
      <c r="AU855" s="457"/>
      <c r="AV855" s="457"/>
      <c r="AW855" s="457"/>
      <c r="AX855" s="457"/>
      <c r="AY855" s="457"/>
      <c r="AZ855" s="457"/>
      <c r="BA855" s="457"/>
      <c r="BB855" s="457"/>
      <c r="BC855" s="457"/>
      <c r="BD855" s="457"/>
      <c r="BE855" s="457"/>
      <c r="BF855" s="457"/>
      <c r="BG855" s="457"/>
      <c r="BH855" s="457"/>
      <c r="BI855" s="457"/>
      <c r="BJ855" s="457"/>
      <c r="BK855" s="457"/>
      <c r="BL855" s="457"/>
      <c r="BM855" s="457"/>
      <c r="BN855" s="457"/>
      <c r="BO855" s="457"/>
      <c r="BP855" s="457"/>
      <c r="BQ855" s="457"/>
      <c r="BR855" s="457"/>
      <c r="BS855" s="457"/>
      <c r="BT855" s="457"/>
      <c r="BU855" s="457"/>
      <c r="BV855" s="457"/>
      <c r="BW855" s="457"/>
    </row>
    <row r="856" spans="1:75" ht="12.75">
      <c r="A856" s="1"/>
      <c r="B856" s="1"/>
      <c r="C856" s="1"/>
      <c r="D856" s="1"/>
      <c r="E856" s="1"/>
      <c r="F856" s="1"/>
      <c r="G856" s="1"/>
      <c r="H856" s="1"/>
      <c r="I856" s="1"/>
      <c r="J856" s="1"/>
      <c r="K856" s="1"/>
      <c r="L856" s="1"/>
      <c r="T856" s="1"/>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457"/>
      <c r="AT856" s="457"/>
      <c r="AU856" s="457"/>
      <c r="AV856" s="457"/>
      <c r="AW856" s="457"/>
      <c r="AX856" s="457"/>
      <c r="AY856" s="457"/>
      <c r="AZ856" s="457"/>
      <c r="BA856" s="457"/>
      <c r="BB856" s="457"/>
      <c r="BC856" s="457"/>
      <c r="BD856" s="457"/>
      <c r="BE856" s="457"/>
      <c r="BF856" s="457"/>
      <c r="BG856" s="457"/>
      <c r="BH856" s="457"/>
      <c r="BI856" s="457"/>
      <c r="BJ856" s="457"/>
      <c r="BK856" s="457"/>
      <c r="BL856" s="457"/>
      <c r="BM856" s="457"/>
      <c r="BN856" s="457"/>
      <c r="BO856" s="457"/>
      <c r="BP856" s="457"/>
      <c r="BQ856" s="457"/>
      <c r="BR856" s="457"/>
      <c r="BS856" s="457"/>
      <c r="BT856" s="457"/>
      <c r="BU856" s="457"/>
      <c r="BV856" s="457"/>
      <c r="BW856" s="457"/>
    </row>
    <row r="857" spans="1:75" ht="12.75">
      <c r="A857" s="1"/>
      <c r="B857" s="1"/>
      <c r="C857" s="1"/>
      <c r="D857" s="1"/>
      <c r="E857" s="1"/>
      <c r="F857" s="1"/>
      <c r="G857" s="1"/>
      <c r="H857" s="1"/>
      <c r="I857" s="1"/>
      <c r="J857" s="1"/>
      <c r="K857" s="1"/>
      <c r="L857" s="1"/>
      <c r="T857" s="1"/>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457"/>
      <c r="AT857" s="457"/>
      <c r="AU857" s="457"/>
      <c r="AV857" s="457"/>
      <c r="AW857" s="457"/>
      <c r="AX857" s="457"/>
      <c r="AY857" s="457"/>
      <c r="AZ857" s="457"/>
      <c r="BA857" s="457"/>
      <c r="BB857" s="457"/>
      <c r="BC857" s="457"/>
      <c r="BD857" s="457"/>
      <c r="BE857" s="457"/>
      <c r="BF857" s="457"/>
      <c r="BG857" s="457"/>
      <c r="BH857" s="457"/>
      <c r="BI857" s="457"/>
      <c r="BJ857" s="457"/>
      <c r="BK857" s="457"/>
      <c r="BL857" s="457"/>
      <c r="BM857" s="457"/>
      <c r="BN857" s="457"/>
      <c r="BO857" s="457"/>
      <c r="BP857" s="457"/>
      <c r="BQ857" s="457"/>
      <c r="BR857" s="457"/>
      <c r="BS857" s="457"/>
      <c r="BT857" s="457"/>
      <c r="BU857" s="457"/>
      <c r="BV857" s="457"/>
      <c r="BW857" s="457"/>
    </row>
    <row r="858" spans="1:75" ht="12.75">
      <c r="A858" s="1"/>
      <c r="B858" s="1"/>
      <c r="C858" s="1"/>
      <c r="D858" s="1"/>
      <c r="E858" s="1"/>
      <c r="F858" s="1"/>
      <c r="G858" s="1"/>
      <c r="H858" s="1"/>
      <c r="I858" s="1"/>
      <c r="J858" s="1"/>
      <c r="K858" s="1"/>
      <c r="L858" s="1"/>
      <c r="T858" s="1"/>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457"/>
      <c r="AT858" s="457"/>
      <c r="AU858" s="457"/>
      <c r="AV858" s="457"/>
      <c r="AW858" s="457"/>
      <c r="AX858" s="457"/>
      <c r="AY858" s="457"/>
      <c r="AZ858" s="457"/>
      <c r="BA858" s="457"/>
      <c r="BB858" s="457"/>
      <c r="BC858" s="457"/>
      <c r="BD858" s="457"/>
      <c r="BE858" s="457"/>
      <c r="BF858" s="457"/>
      <c r="BG858" s="457"/>
      <c r="BH858" s="457"/>
      <c r="BI858" s="457"/>
      <c r="BJ858" s="457"/>
      <c r="BK858" s="457"/>
      <c r="BL858" s="457"/>
      <c r="BM858" s="457"/>
      <c r="BN858" s="457"/>
      <c r="BO858" s="457"/>
      <c r="BP858" s="457"/>
      <c r="BQ858" s="457"/>
      <c r="BR858" s="457"/>
      <c r="BS858" s="457"/>
      <c r="BT858" s="457"/>
      <c r="BU858" s="457"/>
      <c r="BV858" s="457"/>
      <c r="BW858" s="457"/>
    </row>
    <row r="859" spans="1:75" ht="12.75">
      <c r="A859" s="1"/>
      <c r="B859" s="1"/>
      <c r="C859" s="1"/>
      <c r="D859" s="1"/>
      <c r="E859" s="1"/>
      <c r="F859" s="1"/>
      <c r="G859" s="1"/>
      <c r="H859" s="1"/>
      <c r="I859" s="1"/>
      <c r="J859" s="1"/>
      <c r="K859" s="1"/>
      <c r="L859" s="1"/>
      <c r="T859" s="1"/>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457"/>
      <c r="AT859" s="457"/>
      <c r="AU859" s="457"/>
      <c r="AV859" s="457"/>
      <c r="AW859" s="457"/>
      <c r="AX859" s="457"/>
      <c r="AY859" s="457"/>
      <c r="AZ859" s="457"/>
      <c r="BA859" s="457"/>
      <c r="BB859" s="457"/>
      <c r="BC859" s="457"/>
      <c r="BD859" s="457"/>
      <c r="BE859" s="457"/>
      <c r="BF859" s="457"/>
      <c r="BG859" s="457"/>
      <c r="BH859" s="457"/>
      <c r="BI859" s="457"/>
      <c r="BJ859" s="457"/>
      <c r="BK859" s="457"/>
      <c r="BL859" s="457"/>
      <c r="BM859" s="457"/>
      <c r="BN859" s="457"/>
      <c r="BO859" s="457"/>
      <c r="BP859" s="457"/>
      <c r="BQ859" s="457"/>
      <c r="BR859" s="457"/>
      <c r="BS859" s="457"/>
      <c r="BT859" s="457"/>
      <c r="BU859" s="457"/>
      <c r="BV859" s="457"/>
      <c r="BW859" s="457"/>
    </row>
    <row r="860" spans="1:75" ht="12.75">
      <c r="A860" s="1"/>
      <c r="B860" s="1"/>
      <c r="C860" s="1"/>
      <c r="D860" s="1"/>
      <c r="E860" s="1"/>
      <c r="F860" s="1"/>
      <c r="G860" s="1"/>
      <c r="H860" s="1"/>
      <c r="I860" s="1"/>
      <c r="J860" s="1"/>
      <c r="K860" s="1"/>
      <c r="L860" s="1"/>
      <c r="T860" s="1"/>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457"/>
      <c r="AT860" s="457"/>
      <c r="AU860" s="457"/>
      <c r="AV860" s="457"/>
      <c r="AW860" s="457"/>
      <c r="AX860" s="457"/>
      <c r="AY860" s="457"/>
      <c r="AZ860" s="457"/>
      <c r="BA860" s="457"/>
      <c r="BB860" s="457"/>
      <c r="BC860" s="457"/>
      <c r="BD860" s="457"/>
      <c r="BE860" s="457"/>
      <c r="BF860" s="457"/>
      <c r="BG860" s="457"/>
      <c r="BH860" s="457"/>
      <c r="BI860" s="457"/>
      <c r="BJ860" s="457"/>
      <c r="BK860" s="457"/>
      <c r="BL860" s="457"/>
      <c r="BM860" s="457"/>
      <c r="BN860" s="457"/>
      <c r="BO860" s="457"/>
      <c r="BP860" s="457"/>
      <c r="BQ860" s="457"/>
      <c r="BR860" s="457"/>
      <c r="BS860" s="457"/>
      <c r="BT860" s="457"/>
      <c r="BU860" s="457"/>
      <c r="BV860" s="457"/>
      <c r="BW860" s="457"/>
    </row>
    <row r="861" spans="1:75" ht="12.75">
      <c r="A861" s="1"/>
      <c r="B861" s="1"/>
      <c r="C861" s="1"/>
      <c r="D861" s="1"/>
      <c r="E861" s="1"/>
      <c r="F861" s="1"/>
      <c r="G861" s="1"/>
      <c r="H861" s="1"/>
      <c r="I861" s="1"/>
      <c r="J861" s="1"/>
      <c r="K861" s="1"/>
      <c r="L861" s="1"/>
      <c r="T861" s="1"/>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457"/>
      <c r="AT861" s="457"/>
      <c r="AU861" s="457"/>
      <c r="AV861" s="457"/>
      <c r="AW861" s="457"/>
      <c r="AX861" s="457"/>
      <c r="AY861" s="457"/>
      <c r="AZ861" s="457"/>
      <c r="BA861" s="457"/>
      <c r="BB861" s="457"/>
      <c r="BC861" s="457"/>
      <c r="BD861" s="457"/>
      <c r="BE861" s="457"/>
      <c r="BF861" s="457"/>
      <c r="BG861" s="457"/>
      <c r="BH861" s="457"/>
      <c r="BI861" s="457"/>
      <c r="BJ861" s="457"/>
      <c r="BK861" s="457"/>
      <c r="BL861" s="457"/>
      <c r="BM861" s="457"/>
      <c r="BN861" s="457"/>
      <c r="BO861" s="457"/>
      <c r="BP861" s="457"/>
      <c r="BQ861" s="457"/>
      <c r="BR861" s="457"/>
      <c r="BS861" s="457"/>
      <c r="BT861" s="457"/>
      <c r="BU861" s="457"/>
      <c r="BV861" s="457"/>
      <c r="BW861" s="457"/>
    </row>
    <row r="862" spans="1:75" ht="12.75">
      <c r="A862" s="1"/>
      <c r="B862" s="1"/>
      <c r="C862" s="1"/>
      <c r="D862" s="1"/>
      <c r="E862" s="1"/>
      <c r="F862" s="1"/>
      <c r="G862" s="1"/>
      <c r="H862" s="1"/>
      <c r="I862" s="1"/>
      <c r="J862" s="1"/>
      <c r="K862" s="1"/>
      <c r="L862" s="1"/>
      <c r="T862" s="1"/>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457"/>
      <c r="AT862" s="457"/>
      <c r="AU862" s="457"/>
      <c r="AV862" s="457"/>
      <c r="AW862" s="457"/>
      <c r="AX862" s="457"/>
      <c r="AY862" s="457"/>
      <c r="AZ862" s="457"/>
      <c r="BA862" s="457"/>
      <c r="BB862" s="457"/>
      <c r="BC862" s="457"/>
      <c r="BD862" s="457"/>
      <c r="BE862" s="457"/>
      <c r="BF862" s="457"/>
      <c r="BG862" s="457"/>
      <c r="BH862" s="457"/>
      <c r="BI862" s="457"/>
      <c r="BJ862" s="457"/>
      <c r="BK862" s="457"/>
      <c r="BL862" s="457"/>
      <c r="BM862" s="457"/>
      <c r="BN862" s="457"/>
      <c r="BO862" s="457"/>
      <c r="BP862" s="457"/>
      <c r="BQ862" s="457"/>
      <c r="BR862" s="457"/>
      <c r="BS862" s="457"/>
      <c r="BT862" s="457"/>
      <c r="BU862" s="457"/>
      <c r="BV862" s="457"/>
      <c r="BW862" s="457"/>
    </row>
    <row r="863" spans="1:75" ht="12.75">
      <c r="A863" s="1"/>
      <c r="B863" s="1"/>
      <c r="C863" s="1"/>
      <c r="D863" s="1"/>
      <c r="E863" s="1"/>
      <c r="F863" s="1"/>
      <c r="G863" s="1"/>
      <c r="H863" s="1"/>
      <c r="I863" s="1"/>
      <c r="J863" s="1"/>
      <c r="K863" s="1"/>
      <c r="L863" s="1"/>
      <c r="T863" s="1"/>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457"/>
      <c r="AT863" s="457"/>
      <c r="AU863" s="457"/>
      <c r="AV863" s="457"/>
      <c r="AW863" s="457"/>
      <c r="AX863" s="457"/>
      <c r="AY863" s="457"/>
      <c r="AZ863" s="457"/>
      <c r="BA863" s="457"/>
      <c r="BB863" s="457"/>
      <c r="BC863" s="457"/>
      <c r="BD863" s="457"/>
      <c r="BE863" s="457"/>
      <c r="BF863" s="457"/>
      <c r="BG863" s="457"/>
      <c r="BH863" s="457"/>
      <c r="BI863" s="457"/>
      <c r="BJ863" s="457"/>
      <c r="BK863" s="457"/>
      <c r="BL863" s="457"/>
      <c r="BM863" s="457"/>
      <c r="BN863" s="457"/>
      <c r="BO863" s="457"/>
      <c r="BP863" s="457"/>
      <c r="BQ863" s="457"/>
      <c r="BR863" s="457"/>
      <c r="BS863" s="457"/>
      <c r="BT863" s="457"/>
      <c r="BU863" s="457"/>
      <c r="BV863" s="457"/>
      <c r="BW863" s="457"/>
    </row>
    <row r="864" spans="21:149" s="1" customFormat="1" ht="12.75">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CA864" s="93"/>
      <c r="CB864" s="93"/>
      <c r="CC864" s="93"/>
      <c r="CD864" s="93"/>
      <c r="CE864" s="93"/>
      <c r="CF864" s="93"/>
      <c r="CG864" s="93"/>
      <c r="CH864" s="93"/>
      <c r="CI864" s="93"/>
      <c r="CJ864" s="93"/>
      <c r="CK864" s="93"/>
      <c r="CL864" s="93"/>
      <c r="CM864" s="93"/>
      <c r="CN864" s="93"/>
      <c r="CO864" s="93"/>
      <c r="CP864" s="93"/>
      <c r="CQ864" s="93"/>
      <c r="CR864" s="93"/>
      <c r="CS864" s="93"/>
      <c r="CT864" s="93"/>
      <c r="CU864" s="93"/>
      <c r="CV864" s="93"/>
      <c r="CW864" s="93"/>
      <c r="CX864" s="93"/>
      <c r="CY864" s="93"/>
      <c r="CZ864" s="93"/>
      <c r="DA864" s="93"/>
      <c r="DB864" s="93"/>
      <c r="DC864" s="93"/>
      <c r="DD864" s="93"/>
      <c r="DE864" s="93"/>
      <c r="DF864" s="93"/>
      <c r="DG864" s="93"/>
      <c r="DH864" s="93"/>
      <c r="DI864" s="93"/>
      <c r="DJ864" s="93"/>
      <c r="DK864" s="93"/>
      <c r="DL864" s="93"/>
      <c r="DM864" s="93"/>
      <c r="DN864" s="93"/>
      <c r="DO864" s="93"/>
      <c r="DP864" s="93"/>
      <c r="DQ864" s="93"/>
      <c r="DR864" s="93"/>
      <c r="DS864" s="93"/>
      <c r="DT864" s="93"/>
      <c r="DU864" s="93"/>
      <c r="DV864" s="93"/>
      <c r="DW864" s="93"/>
      <c r="DX864" s="93"/>
      <c r="DY864" s="93"/>
      <c r="DZ864" s="93"/>
      <c r="EA864" s="93"/>
      <c r="EB864" s="93"/>
      <c r="EC864" s="93"/>
      <c r="ED864" s="93"/>
      <c r="EE864" s="93"/>
      <c r="EF864" s="93"/>
      <c r="EG864" s="93"/>
      <c r="EH864" s="93"/>
      <c r="EI864" s="93"/>
      <c r="EJ864" s="93"/>
      <c r="EK864" s="93"/>
      <c r="EL864" s="93"/>
      <c r="EM864" s="93"/>
      <c r="EN864" s="93"/>
      <c r="EO864" s="93"/>
      <c r="EP864" s="93"/>
      <c r="EQ864" s="93"/>
      <c r="ER864" s="93"/>
      <c r="ES864" s="93"/>
    </row>
    <row r="865" spans="21:149" s="1" customFormat="1" ht="12.75">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CA865" s="93"/>
      <c r="CB865" s="93"/>
      <c r="CC865" s="93"/>
      <c r="CD865" s="93"/>
      <c r="CE865" s="93"/>
      <c r="CF865" s="93"/>
      <c r="CG865" s="93"/>
      <c r="CH865" s="93"/>
      <c r="CI865" s="93"/>
      <c r="CJ865" s="93"/>
      <c r="CK865" s="93"/>
      <c r="CL865" s="93"/>
      <c r="CM865" s="93"/>
      <c r="CN865" s="93"/>
      <c r="CO865" s="93"/>
      <c r="CP865" s="93"/>
      <c r="CQ865" s="93"/>
      <c r="CR865" s="93"/>
      <c r="CS865" s="93"/>
      <c r="CT865" s="93"/>
      <c r="CU865" s="93"/>
      <c r="CV865" s="93"/>
      <c r="CW865" s="93"/>
      <c r="CX865" s="93"/>
      <c r="CY865" s="93"/>
      <c r="CZ865" s="93"/>
      <c r="DA865" s="93"/>
      <c r="DB865" s="93"/>
      <c r="DC865" s="93"/>
      <c r="DD865" s="93"/>
      <c r="DE865" s="93"/>
      <c r="DF865" s="93"/>
      <c r="DG865" s="93"/>
      <c r="DH865" s="93"/>
      <c r="DI865" s="93"/>
      <c r="DJ865" s="93"/>
      <c r="DK865" s="93"/>
      <c r="DL865" s="93"/>
      <c r="DM865" s="93"/>
      <c r="DN865" s="93"/>
      <c r="DO865" s="93"/>
      <c r="DP865" s="93"/>
      <c r="DQ865" s="93"/>
      <c r="DR865" s="93"/>
      <c r="DS865" s="93"/>
      <c r="DT865" s="93"/>
      <c r="DU865" s="93"/>
      <c r="DV865" s="93"/>
      <c r="DW865" s="93"/>
      <c r="DX865" s="93"/>
      <c r="DY865" s="93"/>
      <c r="DZ865" s="93"/>
      <c r="EA865" s="93"/>
      <c r="EB865" s="93"/>
      <c r="EC865" s="93"/>
      <c r="ED865" s="93"/>
      <c r="EE865" s="93"/>
      <c r="EF865" s="93"/>
      <c r="EG865" s="93"/>
      <c r="EH865" s="93"/>
      <c r="EI865" s="93"/>
      <c r="EJ865" s="93"/>
      <c r="EK865" s="93"/>
      <c r="EL865" s="93"/>
      <c r="EM865" s="93"/>
      <c r="EN865" s="93"/>
      <c r="EO865" s="93"/>
      <c r="EP865" s="93"/>
      <c r="EQ865" s="93"/>
      <c r="ER865" s="93"/>
      <c r="ES865" s="93"/>
    </row>
    <row r="866" spans="21:149" s="1" customFormat="1" ht="12.75">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CA866" s="93"/>
      <c r="CB866" s="93"/>
      <c r="CC866" s="93"/>
      <c r="CD866" s="93"/>
      <c r="CE866" s="93"/>
      <c r="CF866" s="93"/>
      <c r="CG866" s="93"/>
      <c r="CH866" s="93"/>
      <c r="CI866" s="93"/>
      <c r="CJ866" s="93"/>
      <c r="CK866" s="93"/>
      <c r="CL866" s="93"/>
      <c r="CM866" s="93"/>
      <c r="CN866" s="93"/>
      <c r="CO866" s="93"/>
      <c r="CP866" s="93"/>
      <c r="CQ866" s="93"/>
      <c r="CR866" s="93"/>
      <c r="CS866" s="93"/>
      <c r="CT866" s="93"/>
      <c r="CU866" s="93"/>
      <c r="CV866" s="93"/>
      <c r="CW866" s="93"/>
      <c r="CX866" s="93"/>
      <c r="CY866" s="93"/>
      <c r="CZ866" s="93"/>
      <c r="DA866" s="93"/>
      <c r="DB866" s="93"/>
      <c r="DC866" s="93"/>
      <c r="DD866" s="93"/>
      <c r="DE866" s="93"/>
      <c r="DF866" s="93"/>
      <c r="DG866" s="93"/>
      <c r="DH866" s="93"/>
      <c r="DI866" s="93"/>
      <c r="DJ866" s="93"/>
      <c r="DK866" s="93"/>
      <c r="DL866" s="93"/>
      <c r="DM866" s="93"/>
      <c r="DN866" s="93"/>
      <c r="DO866" s="93"/>
      <c r="DP866" s="93"/>
      <c r="DQ866" s="93"/>
      <c r="DR866" s="93"/>
      <c r="DS866" s="93"/>
      <c r="DT866" s="93"/>
      <c r="DU866" s="93"/>
      <c r="DV866" s="93"/>
      <c r="DW866" s="93"/>
      <c r="DX866" s="93"/>
      <c r="DY866" s="93"/>
      <c r="DZ866" s="93"/>
      <c r="EA866" s="93"/>
      <c r="EB866" s="93"/>
      <c r="EC866" s="93"/>
      <c r="ED866" s="93"/>
      <c r="EE866" s="93"/>
      <c r="EF866" s="93"/>
      <c r="EG866" s="93"/>
      <c r="EH866" s="93"/>
      <c r="EI866" s="93"/>
      <c r="EJ866" s="93"/>
      <c r="EK866" s="93"/>
      <c r="EL866" s="93"/>
      <c r="EM866" s="93"/>
      <c r="EN866" s="93"/>
      <c r="EO866" s="93"/>
      <c r="EP866" s="93"/>
      <c r="EQ866" s="93"/>
      <c r="ER866" s="93"/>
      <c r="ES866" s="93"/>
    </row>
    <row r="867" spans="21:149" s="1" customFormat="1" ht="12.75">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CA867" s="93"/>
      <c r="CB867" s="93"/>
      <c r="CC867" s="93"/>
      <c r="CD867" s="93"/>
      <c r="CE867" s="93"/>
      <c r="CF867" s="93"/>
      <c r="CG867" s="93"/>
      <c r="CH867" s="93"/>
      <c r="CI867" s="93"/>
      <c r="CJ867" s="93"/>
      <c r="CK867" s="93"/>
      <c r="CL867" s="93"/>
      <c r="CM867" s="93"/>
      <c r="CN867" s="93"/>
      <c r="CO867" s="93"/>
      <c r="CP867" s="93"/>
      <c r="CQ867" s="93"/>
      <c r="CR867" s="93"/>
      <c r="CS867" s="93"/>
      <c r="CT867" s="93"/>
      <c r="CU867" s="93"/>
      <c r="CV867" s="93"/>
      <c r="CW867" s="93"/>
      <c r="CX867" s="93"/>
      <c r="CY867" s="93"/>
      <c r="CZ867" s="93"/>
      <c r="DA867" s="93"/>
      <c r="DB867" s="93"/>
      <c r="DC867" s="93"/>
      <c r="DD867" s="93"/>
      <c r="DE867" s="93"/>
      <c r="DF867" s="93"/>
      <c r="DG867" s="93"/>
      <c r="DH867" s="93"/>
      <c r="DI867" s="93"/>
      <c r="DJ867" s="93"/>
      <c r="DK867" s="93"/>
      <c r="DL867" s="93"/>
      <c r="DM867" s="93"/>
      <c r="DN867" s="93"/>
      <c r="DO867" s="93"/>
      <c r="DP867" s="93"/>
      <c r="DQ867" s="93"/>
      <c r="DR867" s="93"/>
      <c r="DS867" s="93"/>
      <c r="DT867" s="93"/>
      <c r="DU867" s="93"/>
      <c r="DV867" s="93"/>
      <c r="DW867" s="93"/>
      <c r="DX867" s="93"/>
      <c r="DY867" s="93"/>
      <c r="DZ867" s="93"/>
      <c r="EA867" s="93"/>
      <c r="EB867" s="93"/>
      <c r="EC867" s="93"/>
      <c r="ED867" s="93"/>
      <c r="EE867" s="93"/>
      <c r="EF867" s="93"/>
      <c r="EG867" s="93"/>
      <c r="EH867" s="93"/>
      <c r="EI867" s="93"/>
      <c r="EJ867" s="93"/>
      <c r="EK867" s="93"/>
      <c r="EL867" s="93"/>
      <c r="EM867" s="93"/>
      <c r="EN867" s="93"/>
      <c r="EO867" s="93"/>
      <c r="EP867" s="93"/>
      <c r="EQ867" s="93"/>
      <c r="ER867" s="93"/>
      <c r="ES867" s="93"/>
    </row>
    <row r="868" spans="21:149" s="1" customFormat="1" ht="12.75">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CA868" s="93"/>
      <c r="CB868" s="93"/>
      <c r="CC868" s="93"/>
      <c r="CD868" s="93"/>
      <c r="CE868" s="93"/>
      <c r="CF868" s="93"/>
      <c r="CG868" s="93"/>
      <c r="CH868" s="93"/>
      <c r="CI868" s="93"/>
      <c r="CJ868" s="93"/>
      <c r="CK868" s="93"/>
      <c r="CL868" s="93"/>
      <c r="CM868" s="93"/>
      <c r="CN868" s="93"/>
      <c r="CO868" s="93"/>
      <c r="CP868" s="93"/>
      <c r="CQ868" s="93"/>
      <c r="CR868" s="93"/>
      <c r="CS868" s="93"/>
      <c r="CT868" s="93"/>
      <c r="CU868" s="93"/>
      <c r="CV868" s="93"/>
      <c r="CW868" s="93"/>
      <c r="CX868" s="93"/>
      <c r="CY868" s="93"/>
      <c r="CZ868" s="93"/>
      <c r="DA868" s="93"/>
      <c r="DB868" s="93"/>
      <c r="DC868" s="93"/>
      <c r="DD868" s="93"/>
      <c r="DE868" s="93"/>
      <c r="DF868" s="93"/>
      <c r="DG868" s="93"/>
      <c r="DH868" s="93"/>
      <c r="DI868" s="93"/>
      <c r="DJ868" s="93"/>
      <c r="DK868" s="93"/>
      <c r="DL868" s="93"/>
      <c r="DM868" s="93"/>
      <c r="DN868" s="93"/>
      <c r="DO868" s="93"/>
      <c r="DP868" s="93"/>
      <c r="DQ868" s="93"/>
      <c r="DR868" s="93"/>
      <c r="DS868" s="93"/>
      <c r="DT868" s="93"/>
      <c r="DU868" s="93"/>
      <c r="DV868" s="93"/>
      <c r="DW868" s="93"/>
      <c r="DX868" s="93"/>
      <c r="DY868" s="93"/>
      <c r="DZ868" s="93"/>
      <c r="EA868" s="93"/>
      <c r="EB868" s="93"/>
      <c r="EC868" s="93"/>
      <c r="ED868" s="93"/>
      <c r="EE868" s="93"/>
      <c r="EF868" s="93"/>
      <c r="EG868" s="93"/>
      <c r="EH868" s="93"/>
      <c r="EI868" s="93"/>
      <c r="EJ868" s="93"/>
      <c r="EK868" s="93"/>
      <c r="EL868" s="93"/>
      <c r="EM868" s="93"/>
      <c r="EN868" s="93"/>
      <c r="EO868" s="93"/>
      <c r="EP868" s="93"/>
      <c r="EQ868" s="93"/>
      <c r="ER868" s="93"/>
      <c r="ES868" s="93"/>
    </row>
    <row r="869" spans="21:149" s="1" customFormat="1" ht="12.75">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CA869" s="93"/>
      <c r="CB869" s="93"/>
      <c r="CC869" s="93"/>
      <c r="CD869" s="93"/>
      <c r="CE869" s="93"/>
      <c r="CF869" s="93"/>
      <c r="CG869" s="93"/>
      <c r="CH869" s="93"/>
      <c r="CI869" s="93"/>
      <c r="CJ869" s="93"/>
      <c r="CK869" s="93"/>
      <c r="CL869" s="93"/>
      <c r="CM869" s="93"/>
      <c r="CN869" s="93"/>
      <c r="CO869" s="93"/>
      <c r="CP869" s="93"/>
      <c r="CQ869" s="93"/>
      <c r="CR869" s="93"/>
      <c r="CS869" s="93"/>
      <c r="CT869" s="93"/>
      <c r="CU869" s="93"/>
      <c r="CV869" s="93"/>
      <c r="CW869" s="93"/>
      <c r="CX869" s="93"/>
      <c r="CY869" s="93"/>
      <c r="CZ869" s="93"/>
      <c r="DA869" s="93"/>
      <c r="DB869" s="93"/>
      <c r="DC869" s="93"/>
      <c r="DD869" s="93"/>
      <c r="DE869" s="93"/>
      <c r="DF869" s="93"/>
      <c r="DG869" s="93"/>
      <c r="DH869" s="93"/>
      <c r="DI869" s="93"/>
      <c r="DJ869" s="93"/>
      <c r="DK869" s="93"/>
      <c r="DL869" s="93"/>
      <c r="DM869" s="93"/>
      <c r="DN869" s="93"/>
      <c r="DO869" s="93"/>
      <c r="DP869" s="93"/>
      <c r="DQ869" s="93"/>
      <c r="DR869" s="93"/>
      <c r="DS869" s="93"/>
      <c r="DT869" s="93"/>
      <c r="DU869" s="93"/>
      <c r="DV869" s="93"/>
      <c r="DW869" s="93"/>
      <c r="DX869" s="93"/>
      <c r="DY869" s="93"/>
      <c r="DZ869" s="93"/>
      <c r="EA869" s="93"/>
      <c r="EB869" s="93"/>
      <c r="EC869" s="93"/>
      <c r="ED869" s="93"/>
      <c r="EE869" s="93"/>
      <c r="EF869" s="93"/>
      <c r="EG869" s="93"/>
      <c r="EH869" s="93"/>
      <c r="EI869" s="93"/>
      <c r="EJ869" s="93"/>
      <c r="EK869" s="93"/>
      <c r="EL869" s="93"/>
      <c r="EM869" s="93"/>
      <c r="EN869" s="93"/>
      <c r="EO869" s="93"/>
      <c r="EP869" s="93"/>
      <c r="EQ869" s="93"/>
      <c r="ER869" s="93"/>
      <c r="ES869" s="93"/>
    </row>
    <row r="870" spans="21:149" s="1" customFormat="1" ht="12.75">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CA870" s="93"/>
      <c r="CB870" s="93"/>
      <c r="CC870" s="93"/>
      <c r="CD870" s="93"/>
      <c r="CE870" s="93"/>
      <c r="CF870" s="93"/>
      <c r="CG870" s="93"/>
      <c r="CH870" s="93"/>
      <c r="CI870" s="93"/>
      <c r="CJ870" s="93"/>
      <c r="CK870" s="93"/>
      <c r="CL870" s="93"/>
      <c r="CM870" s="93"/>
      <c r="CN870" s="93"/>
      <c r="CO870" s="93"/>
      <c r="CP870" s="93"/>
      <c r="CQ870" s="93"/>
      <c r="CR870" s="93"/>
      <c r="CS870" s="93"/>
      <c r="CT870" s="93"/>
      <c r="CU870" s="93"/>
      <c r="CV870" s="93"/>
      <c r="CW870" s="93"/>
      <c r="CX870" s="93"/>
      <c r="CY870" s="93"/>
      <c r="CZ870" s="93"/>
      <c r="DA870" s="93"/>
      <c r="DB870" s="93"/>
      <c r="DC870" s="93"/>
      <c r="DD870" s="93"/>
      <c r="DE870" s="93"/>
      <c r="DF870" s="93"/>
      <c r="DG870" s="93"/>
      <c r="DH870" s="93"/>
      <c r="DI870" s="93"/>
      <c r="DJ870" s="93"/>
      <c r="DK870" s="93"/>
      <c r="DL870" s="93"/>
      <c r="DM870" s="93"/>
      <c r="DN870" s="93"/>
      <c r="DO870" s="93"/>
      <c r="DP870" s="93"/>
      <c r="DQ870" s="93"/>
      <c r="DR870" s="93"/>
      <c r="DS870" s="93"/>
      <c r="DT870" s="93"/>
      <c r="DU870" s="93"/>
      <c r="DV870" s="93"/>
      <c r="DW870" s="93"/>
      <c r="DX870" s="93"/>
      <c r="DY870" s="93"/>
      <c r="DZ870" s="93"/>
      <c r="EA870" s="93"/>
      <c r="EB870" s="93"/>
      <c r="EC870" s="93"/>
      <c r="ED870" s="93"/>
      <c r="EE870" s="93"/>
      <c r="EF870" s="93"/>
      <c r="EG870" s="93"/>
      <c r="EH870" s="93"/>
      <c r="EI870" s="93"/>
      <c r="EJ870" s="93"/>
      <c r="EK870" s="93"/>
      <c r="EL870" s="93"/>
      <c r="EM870" s="93"/>
      <c r="EN870" s="93"/>
      <c r="EO870" s="93"/>
      <c r="EP870" s="93"/>
      <c r="EQ870" s="93"/>
      <c r="ER870" s="93"/>
      <c r="ES870" s="93"/>
    </row>
    <row r="871" spans="21:149" s="1" customFormat="1" ht="12.75">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CA871" s="93"/>
      <c r="CB871" s="93"/>
      <c r="CC871" s="93"/>
      <c r="CD871" s="93"/>
      <c r="CE871" s="93"/>
      <c r="CF871" s="93"/>
      <c r="CG871" s="93"/>
      <c r="CH871" s="93"/>
      <c r="CI871" s="93"/>
      <c r="CJ871" s="93"/>
      <c r="CK871" s="93"/>
      <c r="CL871" s="93"/>
      <c r="CM871" s="93"/>
      <c r="CN871" s="93"/>
      <c r="CO871" s="93"/>
      <c r="CP871" s="93"/>
      <c r="CQ871" s="93"/>
      <c r="CR871" s="93"/>
      <c r="CS871" s="93"/>
      <c r="CT871" s="93"/>
      <c r="CU871" s="93"/>
      <c r="CV871" s="93"/>
      <c r="CW871" s="93"/>
      <c r="CX871" s="93"/>
      <c r="CY871" s="93"/>
      <c r="CZ871" s="93"/>
      <c r="DA871" s="93"/>
      <c r="DB871" s="93"/>
      <c r="DC871" s="93"/>
      <c r="DD871" s="93"/>
      <c r="DE871" s="93"/>
      <c r="DF871" s="93"/>
      <c r="DG871" s="93"/>
      <c r="DH871" s="93"/>
      <c r="DI871" s="93"/>
      <c r="DJ871" s="93"/>
      <c r="DK871" s="93"/>
      <c r="DL871" s="93"/>
      <c r="DM871" s="93"/>
      <c r="DN871" s="93"/>
      <c r="DO871" s="93"/>
      <c r="DP871" s="93"/>
      <c r="DQ871" s="93"/>
      <c r="DR871" s="93"/>
      <c r="DS871" s="93"/>
      <c r="DT871" s="93"/>
      <c r="DU871" s="93"/>
      <c r="DV871" s="93"/>
      <c r="DW871" s="93"/>
      <c r="DX871" s="93"/>
      <c r="DY871" s="93"/>
      <c r="DZ871" s="93"/>
      <c r="EA871" s="93"/>
      <c r="EB871" s="93"/>
      <c r="EC871" s="93"/>
      <c r="ED871" s="93"/>
      <c r="EE871" s="93"/>
      <c r="EF871" s="93"/>
      <c r="EG871" s="93"/>
      <c r="EH871" s="93"/>
      <c r="EI871" s="93"/>
      <c r="EJ871" s="93"/>
      <c r="EK871" s="93"/>
      <c r="EL871" s="93"/>
      <c r="EM871" s="93"/>
      <c r="EN871" s="93"/>
      <c r="EO871" s="93"/>
      <c r="EP871" s="93"/>
      <c r="EQ871" s="93"/>
      <c r="ER871" s="93"/>
      <c r="ES871" s="93"/>
    </row>
    <row r="872" spans="21:149" s="1" customFormat="1" ht="12.75">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CA872" s="93"/>
      <c r="CB872" s="93"/>
      <c r="CC872" s="93"/>
      <c r="CD872" s="93"/>
      <c r="CE872" s="93"/>
      <c r="CF872" s="93"/>
      <c r="CG872" s="93"/>
      <c r="CH872" s="93"/>
      <c r="CI872" s="93"/>
      <c r="CJ872" s="93"/>
      <c r="CK872" s="93"/>
      <c r="CL872" s="93"/>
      <c r="CM872" s="93"/>
      <c r="CN872" s="93"/>
      <c r="CO872" s="93"/>
      <c r="CP872" s="93"/>
      <c r="CQ872" s="93"/>
      <c r="CR872" s="93"/>
      <c r="CS872" s="93"/>
      <c r="CT872" s="93"/>
      <c r="CU872" s="93"/>
      <c r="CV872" s="93"/>
      <c r="CW872" s="93"/>
      <c r="CX872" s="93"/>
      <c r="CY872" s="93"/>
      <c r="CZ872" s="93"/>
      <c r="DA872" s="93"/>
      <c r="DB872" s="93"/>
      <c r="DC872" s="93"/>
      <c r="DD872" s="93"/>
      <c r="DE872" s="93"/>
      <c r="DF872" s="93"/>
      <c r="DG872" s="93"/>
      <c r="DH872" s="93"/>
      <c r="DI872" s="93"/>
      <c r="DJ872" s="93"/>
      <c r="DK872" s="93"/>
      <c r="DL872" s="93"/>
      <c r="DM872" s="93"/>
      <c r="DN872" s="93"/>
      <c r="DO872" s="93"/>
      <c r="DP872" s="93"/>
      <c r="DQ872" s="93"/>
      <c r="DR872" s="93"/>
      <c r="DS872" s="93"/>
      <c r="DT872" s="93"/>
      <c r="DU872" s="93"/>
      <c r="DV872" s="93"/>
      <c r="DW872" s="93"/>
      <c r="DX872" s="93"/>
      <c r="DY872" s="93"/>
      <c r="DZ872" s="93"/>
      <c r="EA872" s="93"/>
      <c r="EB872" s="93"/>
      <c r="EC872" s="93"/>
      <c r="ED872" s="93"/>
      <c r="EE872" s="93"/>
      <c r="EF872" s="93"/>
      <c r="EG872" s="93"/>
      <c r="EH872" s="93"/>
      <c r="EI872" s="93"/>
      <c r="EJ872" s="93"/>
      <c r="EK872" s="93"/>
      <c r="EL872" s="93"/>
      <c r="EM872" s="93"/>
      <c r="EN872" s="93"/>
      <c r="EO872" s="93"/>
      <c r="EP872" s="93"/>
      <c r="EQ872" s="93"/>
      <c r="ER872" s="93"/>
      <c r="ES872" s="93"/>
    </row>
    <row r="873" spans="21:149" s="1" customFormat="1" ht="12.75">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CA873" s="93"/>
      <c r="CB873" s="93"/>
      <c r="CC873" s="93"/>
      <c r="CD873" s="93"/>
      <c r="CE873" s="93"/>
      <c r="CF873" s="93"/>
      <c r="CG873" s="93"/>
      <c r="CH873" s="93"/>
      <c r="CI873" s="93"/>
      <c r="CJ873" s="93"/>
      <c r="CK873" s="93"/>
      <c r="CL873" s="93"/>
      <c r="CM873" s="93"/>
      <c r="CN873" s="93"/>
      <c r="CO873" s="93"/>
      <c r="CP873" s="93"/>
      <c r="CQ873" s="93"/>
      <c r="CR873" s="93"/>
      <c r="CS873" s="93"/>
      <c r="CT873" s="93"/>
      <c r="CU873" s="93"/>
      <c r="CV873" s="93"/>
      <c r="CW873" s="93"/>
      <c r="CX873" s="93"/>
      <c r="CY873" s="93"/>
      <c r="CZ873" s="93"/>
      <c r="DA873" s="93"/>
      <c r="DB873" s="93"/>
      <c r="DC873" s="93"/>
      <c r="DD873" s="93"/>
      <c r="DE873" s="93"/>
      <c r="DF873" s="93"/>
      <c r="DG873" s="93"/>
      <c r="DH873" s="93"/>
      <c r="DI873" s="93"/>
      <c r="DJ873" s="93"/>
      <c r="DK873" s="93"/>
      <c r="DL873" s="93"/>
      <c r="DM873" s="93"/>
      <c r="DN873" s="93"/>
      <c r="DO873" s="93"/>
      <c r="DP873" s="93"/>
      <c r="DQ873" s="93"/>
      <c r="DR873" s="93"/>
      <c r="DS873" s="93"/>
      <c r="DT873" s="93"/>
      <c r="DU873" s="93"/>
      <c r="DV873" s="93"/>
      <c r="DW873" s="93"/>
      <c r="DX873" s="93"/>
      <c r="DY873" s="93"/>
      <c r="DZ873" s="93"/>
      <c r="EA873" s="93"/>
      <c r="EB873" s="93"/>
      <c r="EC873" s="93"/>
      <c r="ED873" s="93"/>
      <c r="EE873" s="93"/>
      <c r="EF873" s="93"/>
      <c r="EG873" s="93"/>
      <c r="EH873" s="93"/>
      <c r="EI873" s="93"/>
      <c r="EJ873" s="93"/>
      <c r="EK873" s="93"/>
      <c r="EL873" s="93"/>
      <c r="EM873" s="93"/>
      <c r="EN873" s="93"/>
      <c r="EO873" s="93"/>
      <c r="EP873" s="93"/>
      <c r="EQ873" s="93"/>
      <c r="ER873" s="93"/>
      <c r="ES873" s="93"/>
    </row>
    <row r="874" spans="21:149" s="1" customFormat="1" ht="12.75">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CA874" s="93"/>
      <c r="CB874" s="93"/>
      <c r="CC874" s="93"/>
      <c r="CD874" s="93"/>
      <c r="CE874" s="93"/>
      <c r="CF874" s="93"/>
      <c r="CG874" s="93"/>
      <c r="CH874" s="93"/>
      <c r="CI874" s="93"/>
      <c r="CJ874" s="93"/>
      <c r="CK874" s="93"/>
      <c r="CL874" s="93"/>
      <c r="CM874" s="93"/>
      <c r="CN874" s="93"/>
      <c r="CO874" s="93"/>
      <c r="CP874" s="93"/>
      <c r="CQ874" s="93"/>
      <c r="CR874" s="93"/>
      <c r="CS874" s="93"/>
      <c r="CT874" s="93"/>
      <c r="CU874" s="93"/>
      <c r="CV874" s="93"/>
      <c r="CW874" s="93"/>
      <c r="CX874" s="93"/>
      <c r="CY874" s="93"/>
      <c r="CZ874" s="93"/>
      <c r="DA874" s="93"/>
      <c r="DB874" s="93"/>
      <c r="DC874" s="93"/>
      <c r="DD874" s="93"/>
      <c r="DE874" s="93"/>
      <c r="DF874" s="93"/>
      <c r="DG874" s="93"/>
      <c r="DH874" s="93"/>
      <c r="DI874" s="93"/>
      <c r="DJ874" s="93"/>
      <c r="DK874" s="93"/>
      <c r="DL874" s="93"/>
      <c r="DM874" s="93"/>
      <c r="DN874" s="93"/>
      <c r="DO874" s="93"/>
      <c r="DP874" s="93"/>
      <c r="DQ874" s="93"/>
      <c r="DR874" s="93"/>
      <c r="DS874" s="93"/>
      <c r="DT874" s="93"/>
      <c r="DU874" s="93"/>
      <c r="DV874" s="93"/>
      <c r="DW874" s="93"/>
      <c r="DX874" s="93"/>
      <c r="DY874" s="93"/>
      <c r="DZ874" s="93"/>
      <c r="EA874" s="93"/>
      <c r="EB874" s="93"/>
      <c r="EC874" s="93"/>
      <c r="ED874" s="93"/>
      <c r="EE874" s="93"/>
      <c r="EF874" s="93"/>
      <c r="EG874" s="93"/>
      <c r="EH874" s="93"/>
      <c r="EI874" s="93"/>
      <c r="EJ874" s="93"/>
      <c r="EK874" s="93"/>
      <c r="EL874" s="93"/>
      <c r="EM874" s="93"/>
      <c r="EN874" s="93"/>
      <c r="EO874" s="93"/>
      <c r="EP874" s="93"/>
      <c r="EQ874" s="93"/>
      <c r="ER874" s="93"/>
      <c r="ES874" s="93"/>
    </row>
    <row r="875" spans="21:149" s="1" customFormat="1" ht="12.75">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CA875" s="93"/>
      <c r="CB875" s="93"/>
      <c r="CC875" s="93"/>
      <c r="CD875" s="93"/>
      <c r="CE875" s="93"/>
      <c r="CF875" s="93"/>
      <c r="CG875" s="93"/>
      <c r="CH875" s="93"/>
      <c r="CI875" s="93"/>
      <c r="CJ875" s="93"/>
      <c r="CK875" s="93"/>
      <c r="CL875" s="93"/>
      <c r="CM875" s="93"/>
      <c r="CN875" s="93"/>
      <c r="CO875" s="93"/>
      <c r="CP875" s="93"/>
      <c r="CQ875" s="93"/>
      <c r="CR875" s="93"/>
      <c r="CS875" s="93"/>
      <c r="CT875" s="93"/>
      <c r="CU875" s="93"/>
      <c r="CV875" s="93"/>
      <c r="CW875" s="93"/>
      <c r="CX875" s="93"/>
      <c r="CY875" s="93"/>
      <c r="CZ875" s="93"/>
      <c r="DA875" s="93"/>
      <c r="DB875" s="93"/>
      <c r="DC875" s="93"/>
      <c r="DD875" s="93"/>
      <c r="DE875" s="93"/>
      <c r="DF875" s="93"/>
      <c r="DG875" s="93"/>
      <c r="DH875" s="93"/>
      <c r="DI875" s="93"/>
      <c r="DJ875" s="93"/>
      <c r="DK875" s="93"/>
      <c r="DL875" s="93"/>
      <c r="DM875" s="93"/>
      <c r="DN875" s="93"/>
      <c r="DO875" s="93"/>
      <c r="DP875" s="93"/>
      <c r="DQ875" s="93"/>
      <c r="DR875" s="93"/>
      <c r="DS875" s="93"/>
      <c r="DT875" s="93"/>
      <c r="DU875" s="93"/>
      <c r="DV875" s="93"/>
      <c r="DW875" s="93"/>
      <c r="DX875" s="93"/>
      <c r="DY875" s="93"/>
      <c r="DZ875" s="93"/>
      <c r="EA875" s="93"/>
      <c r="EB875" s="93"/>
      <c r="EC875" s="93"/>
      <c r="ED875" s="93"/>
      <c r="EE875" s="93"/>
      <c r="EF875" s="93"/>
      <c r="EG875" s="93"/>
      <c r="EH875" s="93"/>
      <c r="EI875" s="93"/>
      <c r="EJ875" s="93"/>
      <c r="EK875" s="93"/>
      <c r="EL875" s="93"/>
      <c r="EM875" s="93"/>
      <c r="EN875" s="93"/>
      <c r="EO875" s="93"/>
      <c r="EP875" s="93"/>
      <c r="EQ875" s="93"/>
      <c r="ER875" s="93"/>
      <c r="ES875" s="93"/>
    </row>
    <row r="876" spans="21:149" s="1" customFormat="1" ht="12.75">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CA876" s="93"/>
      <c r="CB876" s="93"/>
      <c r="CC876" s="93"/>
      <c r="CD876" s="93"/>
      <c r="CE876" s="93"/>
      <c r="CF876" s="93"/>
      <c r="CG876" s="93"/>
      <c r="CH876" s="93"/>
      <c r="CI876" s="93"/>
      <c r="CJ876" s="93"/>
      <c r="CK876" s="93"/>
      <c r="CL876" s="93"/>
      <c r="CM876" s="93"/>
      <c r="CN876" s="93"/>
      <c r="CO876" s="93"/>
      <c r="CP876" s="93"/>
      <c r="CQ876" s="93"/>
      <c r="CR876" s="93"/>
      <c r="CS876" s="93"/>
      <c r="CT876" s="93"/>
      <c r="CU876" s="93"/>
      <c r="CV876" s="93"/>
      <c r="CW876" s="93"/>
      <c r="CX876" s="93"/>
      <c r="CY876" s="93"/>
      <c r="CZ876" s="93"/>
      <c r="DA876" s="93"/>
      <c r="DB876" s="93"/>
      <c r="DC876" s="93"/>
      <c r="DD876" s="93"/>
      <c r="DE876" s="93"/>
      <c r="DF876" s="93"/>
      <c r="DG876" s="93"/>
      <c r="DH876" s="93"/>
      <c r="DI876" s="93"/>
      <c r="DJ876" s="93"/>
      <c r="DK876" s="93"/>
      <c r="DL876" s="93"/>
      <c r="DM876" s="93"/>
      <c r="DN876" s="93"/>
      <c r="DO876" s="93"/>
      <c r="DP876" s="93"/>
      <c r="DQ876" s="93"/>
      <c r="DR876" s="93"/>
      <c r="DS876" s="93"/>
      <c r="DT876" s="93"/>
      <c r="DU876" s="93"/>
      <c r="DV876" s="93"/>
      <c r="DW876" s="93"/>
      <c r="DX876" s="93"/>
      <c r="DY876" s="93"/>
      <c r="DZ876" s="93"/>
      <c r="EA876" s="93"/>
      <c r="EB876" s="93"/>
      <c r="EC876" s="93"/>
      <c r="ED876" s="93"/>
      <c r="EE876" s="93"/>
      <c r="EF876" s="93"/>
      <c r="EG876" s="93"/>
      <c r="EH876" s="93"/>
      <c r="EI876" s="93"/>
      <c r="EJ876" s="93"/>
      <c r="EK876" s="93"/>
      <c r="EL876" s="93"/>
      <c r="EM876" s="93"/>
      <c r="EN876" s="93"/>
      <c r="EO876" s="93"/>
      <c r="EP876" s="93"/>
      <c r="EQ876" s="93"/>
      <c r="ER876" s="93"/>
      <c r="ES876" s="93"/>
    </row>
    <row r="877" spans="21:149" s="1" customFormat="1" ht="12.75">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CA877" s="93"/>
      <c r="CB877" s="93"/>
      <c r="CC877" s="93"/>
      <c r="CD877" s="93"/>
      <c r="CE877" s="93"/>
      <c r="CF877" s="93"/>
      <c r="CG877" s="93"/>
      <c r="CH877" s="93"/>
      <c r="CI877" s="93"/>
      <c r="CJ877" s="93"/>
      <c r="CK877" s="93"/>
      <c r="CL877" s="93"/>
      <c r="CM877" s="93"/>
      <c r="CN877" s="93"/>
      <c r="CO877" s="93"/>
      <c r="CP877" s="93"/>
      <c r="CQ877" s="93"/>
      <c r="CR877" s="93"/>
      <c r="CS877" s="93"/>
      <c r="CT877" s="93"/>
      <c r="CU877" s="93"/>
      <c r="CV877" s="93"/>
      <c r="CW877" s="93"/>
      <c r="CX877" s="93"/>
      <c r="CY877" s="93"/>
      <c r="CZ877" s="93"/>
      <c r="DA877" s="93"/>
      <c r="DB877" s="93"/>
      <c r="DC877" s="93"/>
      <c r="DD877" s="93"/>
      <c r="DE877" s="93"/>
      <c r="DF877" s="93"/>
      <c r="DG877" s="93"/>
      <c r="DH877" s="93"/>
      <c r="DI877" s="93"/>
      <c r="DJ877" s="93"/>
      <c r="DK877" s="93"/>
      <c r="DL877" s="93"/>
      <c r="DM877" s="93"/>
      <c r="DN877" s="93"/>
      <c r="DO877" s="93"/>
      <c r="DP877" s="93"/>
      <c r="DQ877" s="93"/>
      <c r="DR877" s="93"/>
      <c r="DS877" s="93"/>
      <c r="DT877" s="93"/>
      <c r="DU877" s="93"/>
      <c r="DV877" s="93"/>
      <c r="DW877" s="93"/>
      <c r="DX877" s="93"/>
      <c r="DY877" s="93"/>
      <c r="DZ877" s="93"/>
      <c r="EA877" s="93"/>
      <c r="EB877" s="93"/>
      <c r="EC877" s="93"/>
      <c r="ED877" s="93"/>
      <c r="EE877" s="93"/>
      <c r="EF877" s="93"/>
      <c r="EG877" s="93"/>
      <c r="EH877" s="93"/>
      <c r="EI877" s="93"/>
      <c r="EJ877" s="93"/>
      <c r="EK877" s="93"/>
      <c r="EL877" s="93"/>
      <c r="EM877" s="93"/>
      <c r="EN877" s="93"/>
      <c r="EO877" s="93"/>
      <c r="EP877" s="93"/>
      <c r="EQ877" s="93"/>
      <c r="ER877" s="93"/>
      <c r="ES877" s="93"/>
    </row>
    <row r="878" spans="21:149" s="1" customFormat="1" ht="12.75">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CA878" s="93"/>
      <c r="CB878" s="93"/>
      <c r="CC878" s="93"/>
      <c r="CD878" s="93"/>
      <c r="CE878" s="93"/>
      <c r="CF878" s="93"/>
      <c r="CG878" s="93"/>
      <c r="CH878" s="93"/>
      <c r="CI878" s="93"/>
      <c r="CJ878" s="93"/>
      <c r="CK878" s="93"/>
      <c r="CL878" s="93"/>
      <c r="CM878" s="93"/>
      <c r="CN878" s="93"/>
      <c r="CO878" s="93"/>
      <c r="CP878" s="93"/>
      <c r="CQ878" s="93"/>
      <c r="CR878" s="93"/>
      <c r="CS878" s="93"/>
      <c r="CT878" s="93"/>
      <c r="CU878" s="93"/>
      <c r="CV878" s="93"/>
      <c r="CW878" s="93"/>
      <c r="CX878" s="93"/>
      <c r="CY878" s="93"/>
      <c r="CZ878" s="93"/>
      <c r="DA878" s="93"/>
      <c r="DB878" s="93"/>
      <c r="DC878" s="93"/>
      <c r="DD878" s="93"/>
      <c r="DE878" s="93"/>
      <c r="DF878" s="93"/>
      <c r="DG878" s="93"/>
      <c r="DH878" s="93"/>
      <c r="DI878" s="93"/>
      <c r="DJ878" s="93"/>
      <c r="DK878" s="93"/>
      <c r="DL878" s="93"/>
      <c r="DM878" s="93"/>
      <c r="DN878" s="93"/>
      <c r="DO878" s="93"/>
      <c r="DP878" s="93"/>
      <c r="DQ878" s="93"/>
      <c r="DR878" s="93"/>
      <c r="DS878" s="93"/>
      <c r="DT878" s="93"/>
      <c r="DU878" s="93"/>
      <c r="DV878" s="93"/>
      <c r="DW878" s="93"/>
      <c r="DX878" s="93"/>
      <c r="DY878" s="93"/>
      <c r="DZ878" s="93"/>
      <c r="EA878" s="93"/>
      <c r="EB878" s="93"/>
      <c r="EC878" s="93"/>
      <c r="ED878" s="93"/>
      <c r="EE878" s="93"/>
      <c r="EF878" s="93"/>
      <c r="EG878" s="93"/>
      <c r="EH878" s="93"/>
      <c r="EI878" s="93"/>
      <c r="EJ878" s="93"/>
      <c r="EK878" s="93"/>
      <c r="EL878" s="93"/>
      <c r="EM878" s="93"/>
      <c r="EN878" s="93"/>
      <c r="EO878" s="93"/>
      <c r="EP878" s="93"/>
      <c r="EQ878" s="93"/>
      <c r="ER878" s="93"/>
      <c r="ES878" s="93"/>
    </row>
    <row r="879" spans="21:149" s="1" customFormat="1" ht="12.75">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CA879" s="93"/>
      <c r="CB879" s="93"/>
      <c r="CC879" s="93"/>
      <c r="CD879" s="93"/>
      <c r="CE879" s="93"/>
      <c r="CF879" s="93"/>
      <c r="CG879" s="93"/>
      <c r="CH879" s="93"/>
      <c r="CI879" s="93"/>
      <c r="CJ879" s="93"/>
      <c r="CK879" s="93"/>
      <c r="CL879" s="93"/>
      <c r="CM879" s="93"/>
      <c r="CN879" s="93"/>
      <c r="CO879" s="93"/>
      <c r="CP879" s="93"/>
      <c r="CQ879" s="93"/>
      <c r="CR879" s="93"/>
      <c r="CS879" s="93"/>
      <c r="CT879" s="93"/>
      <c r="CU879" s="93"/>
      <c r="CV879" s="93"/>
      <c r="CW879" s="93"/>
      <c r="CX879" s="93"/>
      <c r="CY879" s="93"/>
      <c r="CZ879" s="93"/>
      <c r="DA879" s="93"/>
      <c r="DB879" s="93"/>
      <c r="DC879" s="93"/>
      <c r="DD879" s="93"/>
      <c r="DE879" s="93"/>
      <c r="DF879" s="93"/>
      <c r="DG879" s="93"/>
      <c r="DH879" s="93"/>
      <c r="DI879" s="93"/>
      <c r="DJ879" s="93"/>
      <c r="DK879" s="93"/>
      <c r="DL879" s="93"/>
      <c r="DM879" s="93"/>
      <c r="DN879" s="93"/>
      <c r="DO879" s="93"/>
      <c r="DP879" s="93"/>
      <c r="DQ879" s="93"/>
      <c r="DR879" s="93"/>
      <c r="DS879" s="93"/>
      <c r="DT879" s="93"/>
      <c r="DU879" s="93"/>
      <c r="DV879" s="93"/>
      <c r="DW879" s="93"/>
      <c r="DX879" s="93"/>
      <c r="DY879" s="93"/>
      <c r="DZ879" s="93"/>
      <c r="EA879" s="93"/>
      <c r="EB879" s="93"/>
      <c r="EC879" s="93"/>
      <c r="ED879" s="93"/>
      <c r="EE879" s="93"/>
      <c r="EF879" s="93"/>
      <c r="EG879" s="93"/>
      <c r="EH879" s="93"/>
      <c r="EI879" s="93"/>
      <c r="EJ879" s="93"/>
      <c r="EK879" s="93"/>
      <c r="EL879" s="93"/>
      <c r="EM879" s="93"/>
      <c r="EN879" s="93"/>
      <c r="EO879" s="93"/>
      <c r="EP879" s="93"/>
      <c r="EQ879" s="93"/>
      <c r="ER879" s="93"/>
      <c r="ES879" s="93"/>
    </row>
    <row r="880" spans="21:149" s="1" customFormat="1" ht="12.75">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CA880" s="93"/>
      <c r="CB880" s="93"/>
      <c r="CC880" s="93"/>
      <c r="CD880" s="93"/>
      <c r="CE880" s="93"/>
      <c r="CF880" s="93"/>
      <c r="CG880" s="93"/>
      <c r="CH880" s="93"/>
      <c r="CI880" s="93"/>
      <c r="CJ880" s="93"/>
      <c r="CK880" s="93"/>
      <c r="CL880" s="93"/>
      <c r="CM880" s="93"/>
      <c r="CN880" s="93"/>
      <c r="CO880" s="93"/>
      <c r="CP880" s="93"/>
      <c r="CQ880" s="93"/>
      <c r="CR880" s="93"/>
      <c r="CS880" s="93"/>
      <c r="CT880" s="93"/>
      <c r="CU880" s="93"/>
      <c r="CV880" s="93"/>
      <c r="CW880" s="93"/>
      <c r="CX880" s="93"/>
      <c r="CY880" s="93"/>
      <c r="CZ880" s="93"/>
      <c r="DA880" s="93"/>
      <c r="DB880" s="93"/>
      <c r="DC880" s="93"/>
      <c r="DD880" s="93"/>
      <c r="DE880" s="93"/>
      <c r="DF880" s="93"/>
      <c r="DG880" s="93"/>
      <c r="DH880" s="93"/>
      <c r="DI880" s="93"/>
      <c r="DJ880" s="93"/>
      <c r="DK880" s="93"/>
      <c r="DL880" s="93"/>
      <c r="DM880" s="93"/>
      <c r="DN880" s="93"/>
      <c r="DO880" s="93"/>
      <c r="DP880" s="93"/>
      <c r="DQ880" s="93"/>
      <c r="DR880" s="93"/>
      <c r="DS880" s="93"/>
      <c r="DT880" s="93"/>
      <c r="DU880" s="93"/>
      <c r="DV880" s="93"/>
      <c r="DW880" s="93"/>
      <c r="DX880" s="93"/>
      <c r="DY880" s="93"/>
      <c r="DZ880" s="93"/>
      <c r="EA880" s="93"/>
      <c r="EB880" s="93"/>
      <c r="EC880" s="93"/>
      <c r="ED880" s="93"/>
      <c r="EE880" s="93"/>
      <c r="EF880" s="93"/>
      <c r="EG880" s="93"/>
      <c r="EH880" s="93"/>
      <c r="EI880" s="93"/>
      <c r="EJ880" s="93"/>
      <c r="EK880" s="93"/>
      <c r="EL880" s="93"/>
      <c r="EM880" s="93"/>
      <c r="EN880" s="93"/>
      <c r="EO880" s="93"/>
      <c r="EP880" s="93"/>
      <c r="EQ880" s="93"/>
      <c r="ER880" s="93"/>
      <c r="ES880" s="93"/>
    </row>
    <row r="881" spans="21:149" s="1" customFormat="1" ht="12.75">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CA881" s="93"/>
      <c r="CB881" s="93"/>
      <c r="CC881" s="93"/>
      <c r="CD881" s="93"/>
      <c r="CE881" s="93"/>
      <c r="CF881" s="93"/>
      <c r="CG881" s="93"/>
      <c r="CH881" s="93"/>
      <c r="CI881" s="93"/>
      <c r="CJ881" s="93"/>
      <c r="CK881" s="93"/>
      <c r="CL881" s="93"/>
      <c r="CM881" s="93"/>
      <c r="CN881" s="93"/>
      <c r="CO881" s="93"/>
      <c r="CP881" s="93"/>
      <c r="CQ881" s="93"/>
      <c r="CR881" s="93"/>
      <c r="CS881" s="93"/>
      <c r="CT881" s="93"/>
      <c r="CU881" s="93"/>
      <c r="CV881" s="93"/>
      <c r="CW881" s="93"/>
      <c r="CX881" s="93"/>
      <c r="CY881" s="93"/>
      <c r="CZ881" s="93"/>
      <c r="DA881" s="93"/>
      <c r="DB881" s="93"/>
      <c r="DC881" s="93"/>
      <c r="DD881" s="93"/>
      <c r="DE881" s="93"/>
      <c r="DF881" s="93"/>
      <c r="DG881" s="93"/>
      <c r="DH881" s="93"/>
      <c r="DI881" s="93"/>
      <c r="DJ881" s="93"/>
      <c r="DK881" s="93"/>
      <c r="DL881" s="93"/>
      <c r="DM881" s="93"/>
      <c r="DN881" s="93"/>
      <c r="DO881" s="93"/>
      <c r="DP881" s="93"/>
      <c r="DQ881" s="93"/>
      <c r="DR881" s="93"/>
      <c r="DS881" s="93"/>
      <c r="DT881" s="93"/>
      <c r="DU881" s="93"/>
      <c r="DV881" s="93"/>
      <c r="DW881" s="93"/>
      <c r="DX881" s="93"/>
      <c r="DY881" s="93"/>
      <c r="DZ881" s="93"/>
      <c r="EA881" s="93"/>
      <c r="EB881" s="93"/>
      <c r="EC881" s="93"/>
      <c r="ED881" s="93"/>
      <c r="EE881" s="93"/>
      <c r="EF881" s="93"/>
      <c r="EG881" s="93"/>
      <c r="EH881" s="93"/>
      <c r="EI881" s="93"/>
      <c r="EJ881" s="93"/>
      <c r="EK881" s="93"/>
      <c r="EL881" s="93"/>
      <c r="EM881" s="93"/>
      <c r="EN881" s="93"/>
      <c r="EO881" s="93"/>
      <c r="EP881" s="93"/>
      <c r="EQ881" s="93"/>
      <c r="ER881" s="93"/>
      <c r="ES881" s="93"/>
    </row>
    <row r="882" spans="21:149" s="1" customFormat="1" ht="12.75">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CA882" s="93"/>
      <c r="CB882" s="93"/>
      <c r="CC882" s="93"/>
      <c r="CD882" s="93"/>
      <c r="CE882" s="93"/>
      <c r="CF882" s="93"/>
      <c r="CG882" s="93"/>
      <c r="CH882" s="93"/>
      <c r="CI882" s="93"/>
      <c r="CJ882" s="93"/>
      <c r="CK882" s="93"/>
      <c r="CL882" s="93"/>
      <c r="CM882" s="93"/>
      <c r="CN882" s="93"/>
      <c r="CO882" s="93"/>
      <c r="CP882" s="93"/>
      <c r="CQ882" s="93"/>
      <c r="CR882" s="93"/>
      <c r="CS882" s="93"/>
      <c r="CT882" s="93"/>
      <c r="CU882" s="93"/>
      <c r="CV882" s="93"/>
      <c r="CW882" s="93"/>
      <c r="CX882" s="93"/>
      <c r="CY882" s="93"/>
      <c r="CZ882" s="93"/>
      <c r="DA882" s="93"/>
      <c r="DB882" s="93"/>
      <c r="DC882" s="93"/>
      <c r="DD882" s="93"/>
      <c r="DE882" s="93"/>
      <c r="DF882" s="93"/>
      <c r="DG882" s="93"/>
      <c r="DH882" s="93"/>
      <c r="DI882" s="93"/>
      <c r="DJ882" s="93"/>
      <c r="DK882" s="93"/>
      <c r="DL882" s="93"/>
      <c r="DM882" s="93"/>
      <c r="DN882" s="93"/>
      <c r="DO882" s="93"/>
      <c r="DP882" s="93"/>
      <c r="DQ882" s="93"/>
      <c r="DR882" s="93"/>
      <c r="DS882" s="93"/>
      <c r="DT882" s="93"/>
      <c r="DU882" s="93"/>
      <c r="DV882" s="93"/>
      <c r="DW882" s="93"/>
      <c r="DX882" s="93"/>
      <c r="DY882" s="93"/>
      <c r="DZ882" s="93"/>
      <c r="EA882" s="93"/>
      <c r="EB882" s="93"/>
      <c r="EC882" s="93"/>
      <c r="ED882" s="93"/>
      <c r="EE882" s="93"/>
      <c r="EF882" s="93"/>
      <c r="EG882" s="93"/>
      <c r="EH882" s="93"/>
      <c r="EI882" s="93"/>
      <c r="EJ882" s="93"/>
      <c r="EK882" s="93"/>
      <c r="EL882" s="93"/>
      <c r="EM882" s="93"/>
      <c r="EN882" s="93"/>
      <c r="EO882" s="93"/>
      <c r="EP882" s="93"/>
      <c r="EQ882" s="93"/>
      <c r="ER882" s="93"/>
      <c r="ES882" s="93"/>
    </row>
    <row r="883" spans="21:149" s="1" customFormat="1" ht="12.75">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CA883" s="93"/>
      <c r="CB883" s="93"/>
      <c r="CC883" s="93"/>
      <c r="CD883" s="93"/>
      <c r="CE883" s="93"/>
      <c r="CF883" s="93"/>
      <c r="CG883" s="93"/>
      <c r="CH883" s="93"/>
      <c r="CI883" s="93"/>
      <c r="CJ883" s="93"/>
      <c r="CK883" s="93"/>
      <c r="CL883" s="93"/>
      <c r="CM883" s="93"/>
      <c r="CN883" s="93"/>
      <c r="CO883" s="93"/>
      <c r="CP883" s="93"/>
      <c r="CQ883" s="93"/>
      <c r="CR883" s="93"/>
      <c r="CS883" s="93"/>
      <c r="CT883" s="93"/>
      <c r="CU883" s="93"/>
      <c r="CV883" s="93"/>
      <c r="CW883" s="93"/>
      <c r="CX883" s="93"/>
      <c r="CY883" s="93"/>
      <c r="CZ883" s="93"/>
      <c r="DA883" s="93"/>
      <c r="DB883" s="93"/>
      <c r="DC883" s="93"/>
      <c r="DD883" s="93"/>
      <c r="DE883" s="93"/>
      <c r="DF883" s="93"/>
      <c r="DG883" s="93"/>
      <c r="DH883" s="93"/>
      <c r="DI883" s="93"/>
      <c r="DJ883" s="93"/>
      <c r="DK883" s="93"/>
      <c r="DL883" s="93"/>
      <c r="DM883" s="93"/>
      <c r="DN883" s="93"/>
      <c r="DO883" s="93"/>
      <c r="DP883" s="93"/>
      <c r="DQ883" s="93"/>
      <c r="DR883" s="93"/>
      <c r="DS883" s="93"/>
      <c r="DT883" s="93"/>
      <c r="DU883" s="93"/>
      <c r="DV883" s="93"/>
      <c r="DW883" s="93"/>
      <c r="DX883" s="93"/>
      <c r="DY883" s="93"/>
      <c r="DZ883" s="93"/>
      <c r="EA883" s="93"/>
      <c r="EB883" s="93"/>
      <c r="EC883" s="93"/>
      <c r="ED883" s="93"/>
      <c r="EE883" s="93"/>
      <c r="EF883" s="93"/>
      <c r="EG883" s="93"/>
      <c r="EH883" s="93"/>
      <c r="EI883" s="93"/>
      <c r="EJ883" s="93"/>
      <c r="EK883" s="93"/>
      <c r="EL883" s="93"/>
      <c r="EM883" s="93"/>
      <c r="EN883" s="93"/>
      <c r="EO883" s="93"/>
      <c r="EP883" s="93"/>
      <c r="EQ883" s="93"/>
      <c r="ER883" s="93"/>
      <c r="ES883" s="93"/>
    </row>
    <row r="884" spans="21:149" s="1" customFormat="1" ht="12.75">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CA884" s="93"/>
      <c r="CB884" s="93"/>
      <c r="CC884" s="93"/>
      <c r="CD884" s="93"/>
      <c r="CE884" s="93"/>
      <c r="CF884" s="93"/>
      <c r="CG884" s="93"/>
      <c r="CH884" s="93"/>
      <c r="CI884" s="93"/>
      <c r="CJ884" s="93"/>
      <c r="CK884" s="93"/>
      <c r="CL884" s="93"/>
      <c r="CM884" s="93"/>
      <c r="CN884" s="93"/>
      <c r="CO884" s="93"/>
      <c r="CP884" s="93"/>
      <c r="CQ884" s="93"/>
      <c r="CR884" s="93"/>
      <c r="CS884" s="93"/>
      <c r="CT884" s="93"/>
      <c r="CU884" s="93"/>
      <c r="CV884" s="93"/>
      <c r="CW884" s="93"/>
      <c r="CX884" s="93"/>
      <c r="CY884" s="93"/>
      <c r="CZ884" s="93"/>
      <c r="DA884" s="93"/>
      <c r="DB884" s="93"/>
      <c r="DC884" s="93"/>
      <c r="DD884" s="93"/>
      <c r="DE884" s="93"/>
      <c r="DF884" s="93"/>
      <c r="DG884" s="93"/>
      <c r="DH884" s="93"/>
      <c r="DI884" s="93"/>
      <c r="DJ884" s="93"/>
      <c r="DK884" s="93"/>
      <c r="DL884" s="93"/>
      <c r="DM884" s="93"/>
      <c r="DN884" s="93"/>
      <c r="DO884" s="93"/>
      <c r="DP884" s="93"/>
      <c r="DQ884" s="93"/>
      <c r="DR884" s="93"/>
      <c r="DS884" s="93"/>
      <c r="DT884" s="93"/>
      <c r="DU884" s="93"/>
      <c r="DV884" s="93"/>
      <c r="DW884" s="93"/>
      <c r="DX884" s="93"/>
      <c r="DY884" s="93"/>
      <c r="DZ884" s="93"/>
      <c r="EA884" s="93"/>
      <c r="EB884" s="93"/>
      <c r="EC884" s="93"/>
      <c r="ED884" s="93"/>
      <c r="EE884" s="93"/>
      <c r="EF884" s="93"/>
      <c r="EG884" s="93"/>
      <c r="EH884" s="93"/>
      <c r="EI884" s="93"/>
      <c r="EJ884" s="93"/>
      <c r="EK884" s="93"/>
      <c r="EL884" s="93"/>
      <c r="EM884" s="93"/>
      <c r="EN884" s="93"/>
      <c r="EO884" s="93"/>
      <c r="EP884" s="93"/>
      <c r="EQ884" s="93"/>
      <c r="ER884" s="93"/>
      <c r="ES884" s="93"/>
    </row>
    <row r="885" spans="21:149" s="1" customFormat="1" ht="12.75">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CA885" s="93"/>
      <c r="CB885" s="93"/>
      <c r="CC885" s="93"/>
      <c r="CD885" s="93"/>
      <c r="CE885" s="93"/>
      <c r="CF885" s="93"/>
      <c r="CG885" s="93"/>
      <c r="CH885" s="93"/>
      <c r="CI885" s="93"/>
      <c r="CJ885" s="93"/>
      <c r="CK885" s="93"/>
      <c r="CL885" s="93"/>
      <c r="CM885" s="93"/>
      <c r="CN885" s="93"/>
      <c r="CO885" s="93"/>
      <c r="CP885" s="93"/>
      <c r="CQ885" s="93"/>
      <c r="CR885" s="93"/>
      <c r="CS885" s="93"/>
      <c r="CT885" s="93"/>
      <c r="CU885" s="93"/>
      <c r="CV885" s="93"/>
      <c r="CW885" s="93"/>
      <c r="CX885" s="93"/>
      <c r="CY885" s="93"/>
      <c r="CZ885" s="93"/>
      <c r="DA885" s="93"/>
      <c r="DB885" s="93"/>
      <c r="DC885" s="93"/>
      <c r="DD885" s="93"/>
      <c r="DE885" s="93"/>
      <c r="DF885" s="93"/>
      <c r="DG885" s="93"/>
      <c r="DH885" s="93"/>
      <c r="DI885" s="93"/>
      <c r="DJ885" s="93"/>
      <c r="DK885" s="93"/>
      <c r="DL885" s="93"/>
      <c r="DM885" s="93"/>
      <c r="DN885" s="93"/>
      <c r="DO885" s="93"/>
      <c r="DP885" s="93"/>
      <c r="DQ885" s="93"/>
      <c r="DR885" s="93"/>
      <c r="DS885" s="93"/>
      <c r="DT885" s="93"/>
      <c r="DU885" s="93"/>
      <c r="DV885" s="93"/>
      <c r="DW885" s="93"/>
      <c r="DX885" s="93"/>
      <c r="DY885" s="93"/>
      <c r="DZ885" s="93"/>
      <c r="EA885" s="93"/>
      <c r="EB885" s="93"/>
      <c r="EC885" s="93"/>
      <c r="ED885" s="93"/>
      <c r="EE885" s="93"/>
      <c r="EF885" s="93"/>
      <c r="EG885" s="93"/>
      <c r="EH885" s="93"/>
      <c r="EI885" s="93"/>
      <c r="EJ885" s="93"/>
      <c r="EK885" s="93"/>
      <c r="EL885" s="93"/>
      <c r="EM885" s="93"/>
      <c r="EN885" s="93"/>
      <c r="EO885" s="93"/>
      <c r="EP885" s="93"/>
      <c r="EQ885" s="93"/>
      <c r="ER885" s="93"/>
      <c r="ES885" s="93"/>
    </row>
    <row r="886" spans="21:149" s="1" customFormat="1" ht="12.75">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CA886" s="93"/>
      <c r="CB886" s="93"/>
      <c r="CC886" s="93"/>
      <c r="CD886" s="93"/>
      <c r="CE886" s="93"/>
      <c r="CF886" s="93"/>
      <c r="CG886" s="93"/>
      <c r="CH886" s="93"/>
      <c r="CI886" s="93"/>
      <c r="CJ886" s="93"/>
      <c r="CK886" s="93"/>
      <c r="CL886" s="93"/>
      <c r="CM886" s="93"/>
      <c r="CN886" s="93"/>
      <c r="CO886" s="93"/>
      <c r="CP886" s="93"/>
      <c r="CQ886" s="93"/>
      <c r="CR886" s="93"/>
      <c r="CS886" s="93"/>
      <c r="CT886" s="93"/>
      <c r="CU886" s="93"/>
      <c r="CV886" s="93"/>
      <c r="CW886" s="93"/>
      <c r="CX886" s="93"/>
      <c r="CY886" s="93"/>
      <c r="CZ886" s="93"/>
      <c r="DA886" s="93"/>
      <c r="DB886" s="93"/>
      <c r="DC886" s="93"/>
      <c r="DD886" s="93"/>
      <c r="DE886" s="93"/>
      <c r="DF886" s="93"/>
      <c r="DG886" s="93"/>
      <c r="DH886" s="93"/>
      <c r="DI886" s="93"/>
      <c r="DJ886" s="93"/>
      <c r="DK886" s="93"/>
      <c r="DL886" s="93"/>
      <c r="DM886" s="93"/>
      <c r="DN886" s="93"/>
      <c r="DO886" s="93"/>
      <c r="DP886" s="93"/>
      <c r="DQ886" s="93"/>
      <c r="DR886" s="93"/>
      <c r="DS886" s="93"/>
      <c r="DT886" s="93"/>
      <c r="DU886" s="93"/>
      <c r="DV886" s="93"/>
      <c r="DW886" s="93"/>
      <c r="DX886" s="93"/>
      <c r="DY886" s="93"/>
      <c r="DZ886" s="93"/>
      <c r="EA886" s="93"/>
      <c r="EB886" s="93"/>
      <c r="EC886" s="93"/>
      <c r="ED886" s="93"/>
      <c r="EE886" s="93"/>
      <c r="EF886" s="93"/>
      <c r="EG886" s="93"/>
      <c r="EH886" s="93"/>
      <c r="EI886" s="93"/>
      <c r="EJ886" s="93"/>
      <c r="EK886" s="93"/>
      <c r="EL886" s="93"/>
      <c r="EM886" s="93"/>
      <c r="EN886" s="93"/>
      <c r="EO886" s="93"/>
      <c r="EP886" s="93"/>
      <c r="EQ886" s="93"/>
      <c r="ER886" s="93"/>
      <c r="ES886" s="93"/>
    </row>
    <row r="887" spans="21:149" s="1" customFormat="1" ht="12.75">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CA887" s="93"/>
      <c r="CB887" s="93"/>
      <c r="CC887" s="93"/>
      <c r="CD887" s="93"/>
      <c r="CE887" s="93"/>
      <c r="CF887" s="93"/>
      <c r="CG887" s="93"/>
      <c r="CH887" s="93"/>
      <c r="CI887" s="93"/>
      <c r="CJ887" s="93"/>
      <c r="CK887" s="93"/>
      <c r="CL887" s="93"/>
      <c r="CM887" s="93"/>
      <c r="CN887" s="93"/>
      <c r="CO887" s="93"/>
      <c r="CP887" s="93"/>
      <c r="CQ887" s="93"/>
      <c r="CR887" s="93"/>
      <c r="CS887" s="93"/>
      <c r="CT887" s="93"/>
      <c r="CU887" s="93"/>
      <c r="CV887" s="93"/>
      <c r="CW887" s="93"/>
      <c r="CX887" s="93"/>
      <c r="CY887" s="93"/>
      <c r="CZ887" s="93"/>
      <c r="DA887" s="93"/>
      <c r="DB887" s="93"/>
      <c r="DC887" s="93"/>
      <c r="DD887" s="93"/>
      <c r="DE887" s="93"/>
      <c r="DF887" s="93"/>
      <c r="DG887" s="93"/>
      <c r="DH887" s="93"/>
      <c r="DI887" s="93"/>
      <c r="DJ887" s="93"/>
      <c r="DK887" s="93"/>
      <c r="DL887" s="93"/>
      <c r="DM887" s="93"/>
      <c r="DN887" s="93"/>
      <c r="DO887" s="93"/>
      <c r="DP887" s="93"/>
      <c r="DQ887" s="93"/>
      <c r="DR887" s="93"/>
      <c r="DS887" s="93"/>
      <c r="DT887" s="93"/>
      <c r="DU887" s="93"/>
      <c r="DV887" s="93"/>
      <c r="DW887" s="93"/>
      <c r="DX887" s="93"/>
      <c r="DY887" s="93"/>
      <c r="DZ887" s="93"/>
      <c r="EA887" s="93"/>
      <c r="EB887" s="93"/>
      <c r="EC887" s="93"/>
      <c r="ED887" s="93"/>
      <c r="EE887" s="93"/>
      <c r="EF887" s="93"/>
      <c r="EG887" s="93"/>
      <c r="EH887" s="93"/>
      <c r="EI887" s="93"/>
      <c r="EJ887" s="93"/>
      <c r="EK887" s="93"/>
      <c r="EL887" s="93"/>
      <c r="EM887" s="93"/>
      <c r="EN887" s="93"/>
      <c r="EO887" s="93"/>
      <c r="EP887" s="93"/>
      <c r="EQ887" s="93"/>
      <c r="ER887" s="93"/>
      <c r="ES887" s="93"/>
    </row>
    <row r="888" spans="21:149" s="1" customFormat="1" ht="12.75">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CA888" s="93"/>
      <c r="CB888" s="93"/>
      <c r="CC888" s="93"/>
      <c r="CD888" s="93"/>
      <c r="CE888" s="93"/>
      <c r="CF888" s="93"/>
      <c r="CG888" s="93"/>
      <c r="CH888" s="93"/>
      <c r="CI888" s="93"/>
      <c r="CJ888" s="93"/>
      <c r="CK888" s="93"/>
      <c r="CL888" s="93"/>
      <c r="CM888" s="93"/>
      <c r="CN888" s="93"/>
      <c r="CO888" s="93"/>
      <c r="CP888" s="93"/>
      <c r="CQ888" s="93"/>
      <c r="CR888" s="93"/>
      <c r="CS888" s="93"/>
      <c r="CT888" s="93"/>
      <c r="CU888" s="93"/>
      <c r="CV888" s="93"/>
      <c r="CW888" s="93"/>
      <c r="CX888" s="93"/>
      <c r="CY888" s="93"/>
      <c r="CZ888" s="93"/>
      <c r="DA888" s="93"/>
      <c r="DB888" s="93"/>
      <c r="DC888" s="93"/>
      <c r="DD888" s="93"/>
      <c r="DE888" s="93"/>
      <c r="DF888" s="93"/>
      <c r="DG888" s="93"/>
      <c r="DH888" s="93"/>
      <c r="DI888" s="93"/>
      <c r="DJ888" s="93"/>
      <c r="DK888" s="93"/>
      <c r="DL888" s="93"/>
      <c r="DM888" s="93"/>
      <c r="DN888" s="93"/>
      <c r="DO888" s="93"/>
      <c r="DP888" s="93"/>
      <c r="DQ888" s="93"/>
      <c r="DR888" s="93"/>
      <c r="DS888" s="93"/>
      <c r="DT888" s="93"/>
      <c r="DU888" s="93"/>
      <c r="DV888" s="93"/>
      <c r="DW888" s="93"/>
      <c r="DX888" s="93"/>
      <c r="DY888" s="93"/>
      <c r="DZ888" s="93"/>
      <c r="EA888" s="93"/>
      <c r="EB888" s="93"/>
      <c r="EC888" s="93"/>
      <c r="ED888" s="93"/>
      <c r="EE888" s="93"/>
      <c r="EF888" s="93"/>
      <c r="EG888" s="93"/>
      <c r="EH888" s="93"/>
      <c r="EI888" s="93"/>
      <c r="EJ888" s="93"/>
      <c r="EK888" s="93"/>
      <c r="EL888" s="93"/>
      <c r="EM888" s="93"/>
      <c r="EN888" s="93"/>
      <c r="EO888" s="93"/>
      <c r="EP888" s="93"/>
      <c r="EQ888" s="93"/>
      <c r="ER888" s="93"/>
      <c r="ES888" s="93"/>
    </row>
    <row r="889" spans="21:149" s="1" customFormat="1" ht="12.75">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CA889" s="93"/>
      <c r="CB889" s="93"/>
      <c r="CC889" s="93"/>
      <c r="CD889" s="93"/>
      <c r="CE889" s="93"/>
      <c r="CF889" s="93"/>
      <c r="CG889" s="93"/>
      <c r="CH889" s="93"/>
      <c r="CI889" s="93"/>
      <c r="CJ889" s="93"/>
      <c r="CK889" s="93"/>
      <c r="CL889" s="93"/>
      <c r="CM889" s="93"/>
      <c r="CN889" s="93"/>
      <c r="CO889" s="93"/>
      <c r="CP889" s="93"/>
      <c r="CQ889" s="93"/>
      <c r="CR889" s="93"/>
      <c r="CS889" s="93"/>
      <c r="CT889" s="93"/>
      <c r="CU889" s="93"/>
      <c r="CV889" s="93"/>
      <c r="CW889" s="93"/>
      <c r="CX889" s="93"/>
      <c r="CY889" s="93"/>
      <c r="CZ889" s="93"/>
      <c r="DA889" s="93"/>
      <c r="DB889" s="93"/>
      <c r="DC889" s="93"/>
      <c r="DD889" s="93"/>
      <c r="DE889" s="93"/>
      <c r="DF889" s="93"/>
      <c r="DG889" s="93"/>
      <c r="DH889" s="93"/>
      <c r="DI889" s="93"/>
      <c r="DJ889" s="93"/>
      <c r="DK889" s="93"/>
      <c r="DL889" s="93"/>
      <c r="DM889" s="93"/>
      <c r="DN889" s="93"/>
      <c r="DO889" s="93"/>
      <c r="DP889" s="93"/>
      <c r="DQ889" s="93"/>
      <c r="DR889" s="93"/>
      <c r="DS889" s="93"/>
      <c r="DT889" s="93"/>
      <c r="DU889" s="93"/>
      <c r="DV889" s="93"/>
      <c r="DW889" s="93"/>
      <c r="DX889" s="93"/>
      <c r="DY889" s="93"/>
      <c r="DZ889" s="93"/>
      <c r="EA889" s="93"/>
      <c r="EB889" s="93"/>
      <c r="EC889" s="93"/>
      <c r="ED889" s="93"/>
      <c r="EE889" s="93"/>
      <c r="EF889" s="93"/>
      <c r="EG889" s="93"/>
      <c r="EH889" s="93"/>
      <c r="EI889" s="93"/>
      <c r="EJ889" s="93"/>
      <c r="EK889" s="93"/>
      <c r="EL889" s="93"/>
      <c r="EM889" s="93"/>
      <c r="EN889" s="93"/>
      <c r="EO889" s="93"/>
      <c r="EP889" s="93"/>
      <c r="EQ889" s="93"/>
      <c r="ER889" s="93"/>
      <c r="ES889" s="93"/>
    </row>
    <row r="890" spans="21:149" s="1" customFormat="1" ht="12.75">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CA890" s="93"/>
      <c r="CB890" s="93"/>
      <c r="CC890" s="93"/>
      <c r="CD890" s="93"/>
      <c r="CE890" s="93"/>
      <c r="CF890" s="93"/>
      <c r="CG890" s="93"/>
      <c r="CH890" s="93"/>
      <c r="CI890" s="93"/>
      <c r="CJ890" s="93"/>
      <c r="CK890" s="93"/>
      <c r="CL890" s="93"/>
      <c r="CM890" s="93"/>
      <c r="CN890" s="93"/>
      <c r="CO890" s="93"/>
      <c r="CP890" s="93"/>
      <c r="CQ890" s="93"/>
      <c r="CR890" s="93"/>
      <c r="CS890" s="93"/>
      <c r="CT890" s="93"/>
      <c r="CU890" s="93"/>
      <c r="CV890" s="93"/>
      <c r="CW890" s="93"/>
      <c r="CX890" s="93"/>
      <c r="CY890" s="93"/>
      <c r="CZ890" s="93"/>
      <c r="DA890" s="93"/>
      <c r="DB890" s="93"/>
      <c r="DC890" s="93"/>
      <c r="DD890" s="93"/>
      <c r="DE890" s="93"/>
      <c r="DF890" s="93"/>
      <c r="DG890" s="93"/>
      <c r="DH890" s="93"/>
      <c r="DI890" s="93"/>
      <c r="DJ890" s="93"/>
      <c r="DK890" s="93"/>
      <c r="DL890" s="93"/>
      <c r="DM890" s="93"/>
      <c r="DN890" s="93"/>
      <c r="DO890" s="93"/>
      <c r="DP890" s="93"/>
      <c r="DQ890" s="93"/>
      <c r="DR890" s="93"/>
      <c r="DS890" s="93"/>
      <c r="DT890" s="93"/>
      <c r="DU890" s="93"/>
      <c r="DV890" s="93"/>
      <c r="DW890" s="93"/>
      <c r="DX890" s="93"/>
      <c r="DY890" s="93"/>
      <c r="DZ890" s="93"/>
      <c r="EA890" s="93"/>
      <c r="EB890" s="93"/>
      <c r="EC890" s="93"/>
      <c r="ED890" s="93"/>
      <c r="EE890" s="93"/>
      <c r="EF890" s="93"/>
      <c r="EG890" s="93"/>
      <c r="EH890" s="93"/>
      <c r="EI890" s="93"/>
      <c r="EJ890" s="93"/>
      <c r="EK890" s="93"/>
      <c r="EL890" s="93"/>
      <c r="EM890" s="93"/>
      <c r="EN890" s="93"/>
      <c r="EO890" s="93"/>
      <c r="EP890" s="93"/>
      <c r="EQ890" s="93"/>
      <c r="ER890" s="93"/>
      <c r="ES890" s="93"/>
    </row>
    <row r="891" spans="21:149" s="1" customFormat="1" ht="12.75">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CA891" s="93"/>
      <c r="CB891" s="93"/>
      <c r="CC891" s="93"/>
      <c r="CD891" s="93"/>
      <c r="CE891" s="93"/>
      <c r="CF891" s="93"/>
      <c r="CG891" s="93"/>
      <c r="CH891" s="93"/>
      <c r="CI891" s="93"/>
      <c r="CJ891" s="93"/>
      <c r="CK891" s="93"/>
      <c r="CL891" s="93"/>
      <c r="CM891" s="93"/>
      <c r="CN891" s="93"/>
      <c r="CO891" s="93"/>
      <c r="CP891" s="93"/>
      <c r="CQ891" s="93"/>
      <c r="CR891" s="93"/>
      <c r="CS891" s="93"/>
      <c r="CT891" s="93"/>
      <c r="CU891" s="93"/>
      <c r="CV891" s="93"/>
      <c r="CW891" s="93"/>
      <c r="CX891" s="93"/>
      <c r="CY891" s="93"/>
      <c r="CZ891" s="93"/>
      <c r="DA891" s="93"/>
      <c r="DB891" s="93"/>
      <c r="DC891" s="93"/>
      <c r="DD891" s="93"/>
      <c r="DE891" s="93"/>
      <c r="DF891" s="93"/>
      <c r="DG891" s="93"/>
      <c r="DH891" s="93"/>
      <c r="DI891" s="93"/>
      <c r="DJ891" s="93"/>
      <c r="DK891" s="93"/>
      <c r="DL891" s="93"/>
      <c r="DM891" s="93"/>
      <c r="DN891" s="93"/>
      <c r="DO891" s="93"/>
      <c r="DP891" s="93"/>
      <c r="DQ891" s="93"/>
      <c r="DR891" s="93"/>
      <c r="DS891" s="93"/>
      <c r="DT891" s="93"/>
      <c r="DU891" s="93"/>
      <c r="DV891" s="93"/>
      <c r="DW891" s="93"/>
      <c r="DX891" s="93"/>
      <c r="DY891" s="93"/>
      <c r="DZ891" s="93"/>
      <c r="EA891" s="93"/>
      <c r="EB891" s="93"/>
      <c r="EC891" s="93"/>
      <c r="ED891" s="93"/>
      <c r="EE891" s="93"/>
      <c r="EF891" s="93"/>
      <c r="EG891" s="93"/>
      <c r="EH891" s="93"/>
      <c r="EI891" s="93"/>
      <c r="EJ891" s="93"/>
      <c r="EK891" s="93"/>
      <c r="EL891" s="93"/>
      <c r="EM891" s="93"/>
      <c r="EN891" s="93"/>
      <c r="EO891" s="93"/>
      <c r="EP891" s="93"/>
      <c r="EQ891" s="93"/>
      <c r="ER891" s="93"/>
      <c r="ES891" s="93"/>
    </row>
    <row r="892" spans="21:149" s="1" customFormat="1" ht="12.75">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CA892" s="93"/>
      <c r="CB892" s="93"/>
      <c r="CC892" s="93"/>
      <c r="CD892" s="93"/>
      <c r="CE892" s="93"/>
      <c r="CF892" s="93"/>
      <c r="CG892" s="93"/>
      <c r="CH892" s="93"/>
      <c r="CI892" s="93"/>
      <c r="CJ892" s="93"/>
      <c r="CK892" s="93"/>
      <c r="CL892" s="93"/>
      <c r="CM892" s="93"/>
      <c r="CN892" s="93"/>
      <c r="CO892" s="93"/>
      <c r="CP892" s="93"/>
      <c r="CQ892" s="93"/>
      <c r="CR892" s="93"/>
      <c r="CS892" s="93"/>
      <c r="CT892" s="93"/>
      <c r="CU892" s="93"/>
      <c r="CV892" s="93"/>
      <c r="CW892" s="93"/>
      <c r="CX892" s="93"/>
      <c r="CY892" s="93"/>
      <c r="CZ892" s="93"/>
      <c r="DA892" s="93"/>
      <c r="DB892" s="93"/>
      <c r="DC892" s="93"/>
      <c r="DD892" s="93"/>
      <c r="DE892" s="93"/>
      <c r="DF892" s="93"/>
      <c r="DG892" s="93"/>
      <c r="DH892" s="93"/>
      <c r="DI892" s="93"/>
      <c r="DJ892" s="93"/>
      <c r="DK892" s="93"/>
      <c r="DL892" s="93"/>
      <c r="DM892" s="93"/>
      <c r="DN892" s="93"/>
      <c r="DO892" s="93"/>
      <c r="DP892" s="93"/>
      <c r="DQ892" s="93"/>
      <c r="DR892" s="93"/>
      <c r="DS892" s="93"/>
      <c r="DT892" s="93"/>
      <c r="DU892" s="93"/>
      <c r="DV892" s="93"/>
      <c r="DW892" s="93"/>
      <c r="DX892" s="93"/>
      <c r="DY892" s="93"/>
      <c r="DZ892" s="93"/>
      <c r="EA892" s="93"/>
      <c r="EB892" s="93"/>
      <c r="EC892" s="93"/>
      <c r="ED892" s="93"/>
      <c r="EE892" s="93"/>
      <c r="EF892" s="93"/>
      <c r="EG892" s="93"/>
      <c r="EH892" s="93"/>
      <c r="EI892" s="93"/>
      <c r="EJ892" s="93"/>
      <c r="EK892" s="93"/>
      <c r="EL892" s="93"/>
      <c r="EM892" s="93"/>
      <c r="EN892" s="93"/>
      <c r="EO892" s="93"/>
      <c r="EP892" s="93"/>
      <c r="EQ892" s="93"/>
      <c r="ER892" s="93"/>
      <c r="ES892" s="93"/>
    </row>
    <row r="893" spans="21:149" s="1" customFormat="1" ht="12.75">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CA893" s="93"/>
      <c r="CB893" s="93"/>
      <c r="CC893" s="93"/>
      <c r="CD893" s="93"/>
      <c r="CE893" s="93"/>
      <c r="CF893" s="93"/>
      <c r="CG893" s="93"/>
      <c r="CH893" s="93"/>
      <c r="CI893" s="93"/>
      <c r="CJ893" s="93"/>
      <c r="CK893" s="93"/>
      <c r="CL893" s="93"/>
      <c r="CM893" s="93"/>
      <c r="CN893" s="93"/>
      <c r="CO893" s="93"/>
      <c r="CP893" s="93"/>
      <c r="CQ893" s="93"/>
      <c r="CR893" s="93"/>
      <c r="CS893" s="93"/>
      <c r="CT893" s="93"/>
      <c r="CU893" s="93"/>
      <c r="CV893" s="93"/>
      <c r="CW893" s="93"/>
      <c r="CX893" s="93"/>
      <c r="CY893" s="93"/>
      <c r="CZ893" s="93"/>
      <c r="DA893" s="93"/>
      <c r="DB893" s="93"/>
      <c r="DC893" s="93"/>
      <c r="DD893" s="93"/>
      <c r="DE893" s="93"/>
      <c r="DF893" s="93"/>
      <c r="DG893" s="93"/>
      <c r="DH893" s="93"/>
      <c r="DI893" s="93"/>
      <c r="DJ893" s="93"/>
      <c r="DK893" s="93"/>
      <c r="DL893" s="93"/>
      <c r="DM893" s="93"/>
      <c r="DN893" s="93"/>
      <c r="DO893" s="93"/>
      <c r="DP893" s="93"/>
      <c r="DQ893" s="93"/>
      <c r="DR893" s="93"/>
      <c r="DS893" s="93"/>
      <c r="DT893" s="93"/>
      <c r="DU893" s="93"/>
      <c r="DV893" s="93"/>
      <c r="DW893" s="93"/>
      <c r="DX893" s="93"/>
      <c r="DY893" s="93"/>
      <c r="DZ893" s="93"/>
      <c r="EA893" s="93"/>
      <c r="EB893" s="93"/>
      <c r="EC893" s="93"/>
      <c r="ED893" s="93"/>
      <c r="EE893" s="93"/>
      <c r="EF893" s="93"/>
      <c r="EG893" s="93"/>
      <c r="EH893" s="93"/>
      <c r="EI893" s="93"/>
      <c r="EJ893" s="93"/>
      <c r="EK893" s="93"/>
      <c r="EL893" s="93"/>
      <c r="EM893" s="93"/>
      <c r="EN893" s="93"/>
      <c r="EO893" s="93"/>
      <c r="EP893" s="93"/>
      <c r="EQ893" s="93"/>
      <c r="ER893" s="93"/>
      <c r="ES893" s="93"/>
    </row>
    <row r="894" spans="21:149" s="1" customFormat="1" ht="12.75">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CA894" s="93"/>
      <c r="CB894" s="93"/>
      <c r="CC894" s="93"/>
      <c r="CD894" s="93"/>
      <c r="CE894" s="93"/>
      <c r="CF894" s="93"/>
      <c r="CG894" s="93"/>
      <c r="CH894" s="93"/>
      <c r="CI894" s="93"/>
      <c r="CJ894" s="93"/>
      <c r="CK894" s="93"/>
      <c r="CL894" s="93"/>
      <c r="CM894" s="93"/>
      <c r="CN894" s="93"/>
      <c r="CO894" s="93"/>
      <c r="CP894" s="93"/>
      <c r="CQ894" s="93"/>
      <c r="CR894" s="93"/>
      <c r="CS894" s="93"/>
      <c r="CT894" s="93"/>
      <c r="CU894" s="93"/>
      <c r="CV894" s="93"/>
      <c r="CW894" s="93"/>
      <c r="CX894" s="93"/>
      <c r="CY894" s="93"/>
      <c r="CZ894" s="93"/>
      <c r="DA894" s="93"/>
      <c r="DB894" s="93"/>
      <c r="DC894" s="93"/>
      <c r="DD894" s="93"/>
      <c r="DE894" s="93"/>
      <c r="DF894" s="93"/>
      <c r="DG894" s="93"/>
      <c r="DH894" s="93"/>
      <c r="DI894" s="93"/>
      <c r="DJ894" s="93"/>
      <c r="DK894" s="93"/>
      <c r="DL894" s="93"/>
      <c r="DM894" s="93"/>
      <c r="DN894" s="93"/>
      <c r="DO894" s="93"/>
      <c r="DP894" s="93"/>
      <c r="DQ894" s="93"/>
      <c r="DR894" s="93"/>
      <c r="DS894" s="93"/>
      <c r="DT894" s="93"/>
      <c r="DU894" s="93"/>
      <c r="DV894" s="93"/>
      <c r="DW894" s="93"/>
      <c r="DX894" s="93"/>
      <c r="DY894" s="93"/>
      <c r="DZ894" s="93"/>
      <c r="EA894" s="93"/>
      <c r="EB894" s="93"/>
      <c r="EC894" s="93"/>
      <c r="ED894" s="93"/>
      <c r="EE894" s="93"/>
      <c r="EF894" s="93"/>
      <c r="EG894" s="93"/>
      <c r="EH894" s="93"/>
      <c r="EI894" s="93"/>
      <c r="EJ894" s="93"/>
      <c r="EK894" s="93"/>
      <c r="EL894" s="93"/>
      <c r="EM894" s="93"/>
      <c r="EN894" s="93"/>
      <c r="EO894" s="93"/>
      <c r="EP894" s="93"/>
      <c r="EQ894" s="93"/>
      <c r="ER894" s="93"/>
      <c r="ES894" s="93"/>
    </row>
    <row r="895" spans="21:149" s="1" customFormat="1" ht="12.75">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CA895" s="93"/>
      <c r="CB895" s="93"/>
      <c r="CC895" s="93"/>
      <c r="CD895" s="93"/>
      <c r="CE895" s="93"/>
      <c r="CF895" s="93"/>
      <c r="CG895" s="93"/>
      <c r="CH895" s="93"/>
      <c r="CI895" s="93"/>
      <c r="CJ895" s="93"/>
      <c r="CK895" s="93"/>
      <c r="CL895" s="93"/>
      <c r="CM895" s="93"/>
      <c r="CN895" s="93"/>
      <c r="CO895" s="93"/>
      <c r="CP895" s="93"/>
      <c r="CQ895" s="93"/>
      <c r="CR895" s="93"/>
      <c r="CS895" s="93"/>
      <c r="CT895" s="93"/>
      <c r="CU895" s="93"/>
      <c r="CV895" s="93"/>
      <c r="CW895" s="93"/>
      <c r="CX895" s="93"/>
      <c r="CY895" s="93"/>
      <c r="CZ895" s="93"/>
      <c r="DA895" s="93"/>
      <c r="DB895" s="93"/>
      <c r="DC895" s="93"/>
      <c r="DD895" s="93"/>
      <c r="DE895" s="93"/>
      <c r="DF895" s="93"/>
      <c r="DG895" s="93"/>
      <c r="DH895" s="93"/>
      <c r="DI895" s="93"/>
      <c r="DJ895" s="93"/>
      <c r="DK895" s="93"/>
      <c r="DL895" s="93"/>
      <c r="DM895" s="93"/>
      <c r="DN895" s="93"/>
      <c r="DO895" s="93"/>
      <c r="DP895" s="93"/>
      <c r="DQ895" s="93"/>
      <c r="DR895" s="93"/>
      <c r="DS895" s="93"/>
      <c r="DT895" s="93"/>
      <c r="DU895" s="93"/>
      <c r="DV895" s="93"/>
      <c r="DW895" s="93"/>
      <c r="DX895" s="93"/>
      <c r="DY895" s="93"/>
      <c r="DZ895" s="93"/>
      <c r="EA895" s="93"/>
      <c r="EB895" s="93"/>
      <c r="EC895" s="93"/>
      <c r="ED895" s="93"/>
      <c r="EE895" s="93"/>
      <c r="EF895" s="93"/>
      <c r="EG895" s="93"/>
      <c r="EH895" s="93"/>
      <c r="EI895" s="93"/>
      <c r="EJ895" s="93"/>
      <c r="EK895" s="93"/>
      <c r="EL895" s="93"/>
      <c r="EM895" s="93"/>
      <c r="EN895" s="93"/>
      <c r="EO895" s="93"/>
      <c r="EP895" s="93"/>
      <c r="EQ895" s="93"/>
      <c r="ER895" s="93"/>
      <c r="ES895" s="93"/>
    </row>
    <row r="896" spans="21:149" s="1" customFormat="1" ht="12.75">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CA896" s="93"/>
      <c r="CB896" s="93"/>
      <c r="CC896" s="93"/>
      <c r="CD896" s="93"/>
      <c r="CE896" s="93"/>
      <c r="CF896" s="93"/>
      <c r="CG896" s="93"/>
      <c r="CH896" s="93"/>
      <c r="CI896" s="93"/>
      <c r="CJ896" s="93"/>
      <c r="CK896" s="93"/>
      <c r="CL896" s="93"/>
      <c r="CM896" s="93"/>
      <c r="CN896" s="93"/>
      <c r="CO896" s="93"/>
      <c r="CP896" s="93"/>
      <c r="CQ896" s="93"/>
      <c r="CR896" s="93"/>
      <c r="CS896" s="93"/>
      <c r="CT896" s="93"/>
      <c r="CU896" s="93"/>
      <c r="CV896" s="93"/>
      <c r="CW896" s="93"/>
      <c r="CX896" s="93"/>
      <c r="CY896" s="93"/>
      <c r="CZ896" s="93"/>
      <c r="DA896" s="93"/>
      <c r="DB896" s="93"/>
      <c r="DC896" s="93"/>
      <c r="DD896" s="93"/>
      <c r="DE896" s="93"/>
      <c r="DF896" s="93"/>
      <c r="DG896" s="93"/>
      <c r="DH896" s="93"/>
      <c r="DI896" s="93"/>
      <c r="DJ896" s="93"/>
      <c r="DK896" s="93"/>
      <c r="DL896" s="93"/>
      <c r="DM896" s="93"/>
      <c r="DN896" s="93"/>
      <c r="DO896" s="93"/>
      <c r="DP896" s="93"/>
      <c r="DQ896" s="93"/>
      <c r="DR896" s="93"/>
      <c r="DS896" s="93"/>
      <c r="DT896" s="93"/>
      <c r="DU896" s="93"/>
      <c r="DV896" s="93"/>
      <c r="DW896" s="93"/>
      <c r="DX896" s="93"/>
      <c r="DY896" s="93"/>
      <c r="DZ896" s="93"/>
      <c r="EA896" s="93"/>
      <c r="EB896" s="93"/>
      <c r="EC896" s="93"/>
      <c r="ED896" s="93"/>
      <c r="EE896" s="93"/>
      <c r="EF896" s="93"/>
      <c r="EG896" s="93"/>
      <c r="EH896" s="93"/>
      <c r="EI896" s="93"/>
      <c r="EJ896" s="93"/>
      <c r="EK896" s="93"/>
      <c r="EL896" s="93"/>
      <c r="EM896" s="93"/>
      <c r="EN896" s="93"/>
      <c r="EO896" s="93"/>
      <c r="EP896" s="93"/>
      <c r="EQ896" s="93"/>
      <c r="ER896" s="93"/>
      <c r="ES896" s="93"/>
    </row>
    <row r="897" spans="1:75" ht="12.75">
      <c r="A897" s="1"/>
      <c r="B897" s="1"/>
      <c r="C897" s="1"/>
      <c r="D897" s="1"/>
      <c r="E897" s="1"/>
      <c r="F897" s="1"/>
      <c r="G897" s="1"/>
      <c r="H897" s="1"/>
      <c r="I897" s="1"/>
      <c r="J897" s="1"/>
      <c r="K897" s="1"/>
      <c r="L897" s="1"/>
      <c r="T897" s="1"/>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457"/>
      <c r="AT897" s="457"/>
      <c r="AU897" s="457"/>
      <c r="AV897" s="457"/>
      <c r="AW897" s="457"/>
      <c r="AX897" s="457"/>
      <c r="AY897" s="457"/>
      <c r="AZ897" s="457"/>
      <c r="BA897" s="457"/>
      <c r="BB897" s="457"/>
      <c r="BC897" s="457"/>
      <c r="BD897" s="457"/>
      <c r="BE897" s="457"/>
      <c r="BF897" s="457"/>
      <c r="BG897" s="457"/>
      <c r="BH897" s="457"/>
      <c r="BI897" s="457"/>
      <c r="BJ897" s="457"/>
      <c r="BK897" s="457"/>
      <c r="BL897" s="457"/>
      <c r="BM897" s="457"/>
      <c r="BN897" s="457"/>
      <c r="BO897" s="457"/>
      <c r="BP897" s="457"/>
      <c r="BQ897" s="457"/>
      <c r="BR897" s="457"/>
      <c r="BS897" s="457"/>
      <c r="BT897" s="457"/>
      <c r="BU897" s="457"/>
      <c r="BV897" s="457"/>
      <c r="BW897" s="457"/>
    </row>
    <row r="898" spans="1:75" ht="12.75">
      <c r="A898" s="1"/>
      <c r="B898" s="1"/>
      <c r="C898" s="1"/>
      <c r="D898" s="1"/>
      <c r="E898" s="1"/>
      <c r="F898" s="1"/>
      <c r="G898" s="1"/>
      <c r="H898" s="1"/>
      <c r="I898" s="1"/>
      <c r="J898" s="1"/>
      <c r="K898" s="1"/>
      <c r="L898" s="1"/>
      <c r="T898" s="1"/>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457"/>
      <c r="AT898" s="457"/>
      <c r="AU898" s="457"/>
      <c r="AV898" s="457"/>
      <c r="AW898" s="457"/>
      <c r="AX898" s="457"/>
      <c r="AY898" s="457"/>
      <c r="AZ898" s="457"/>
      <c r="BA898" s="457"/>
      <c r="BB898" s="457"/>
      <c r="BC898" s="457"/>
      <c r="BD898" s="457"/>
      <c r="BE898" s="457"/>
      <c r="BF898" s="457"/>
      <c r="BG898" s="457"/>
      <c r="BH898" s="457"/>
      <c r="BI898" s="457"/>
      <c r="BJ898" s="457"/>
      <c r="BK898" s="457"/>
      <c r="BL898" s="457"/>
      <c r="BM898" s="457"/>
      <c r="BN898" s="457"/>
      <c r="BO898" s="457"/>
      <c r="BP898" s="457"/>
      <c r="BQ898" s="457"/>
      <c r="BR898" s="457"/>
      <c r="BS898" s="457"/>
      <c r="BT898" s="457"/>
      <c r="BU898" s="457"/>
      <c r="BV898" s="457"/>
      <c r="BW898" s="457"/>
    </row>
    <row r="899" spans="1:75" ht="12.75">
      <c r="A899" s="1"/>
      <c r="B899" s="1"/>
      <c r="C899" s="1"/>
      <c r="D899" s="1"/>
      <c r="E899" s="1"/>
      <c r="F899" s="1"/>
      <c r="G899" s="1"/>
      <c r="H899" s="1"/>
      <c r="I899" s="1"/>
      <c r="J899" s="1"/>
      <c r="K899" s="1"/>
      <c r="L899" s="1"/>
      <c r="T899" s="1"/>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457"/>
      <c r="AT899" s="457"/>
      <c r="AU899" s="457"/>
      <c r="AV899" s="457"/>
      <c r="AW899" s="457"/>
      <c r="AX899" s="457"/>
      <c r="AY899" s="457"/>
      <c r="AZ899" s="457"/>
      <c r="BA899" s="457"/>
      <c r="BB899" s="457"/>
      <c r="BC899" s="457"/>
      <c r="BD899" s="457"/>
      <c r="BE899" s="457"/>
      <c r="BF899" s="457"/>
      <c r="BG899" s="457"/>
      <c r="BH899" s="457"/>
      <c r="BI899" s="457"/>
      <c r="BJ899" s="457"/>
      <c r="BK899" s="457"/>
      <c r="BL899" s="457"/>
      <c r="BM899" s="457"/>
      <c r="BN899" s="457"/>
      <c r="BO899" s="457"/>
      <c r="BP899" s="457"/>
      <c r="BQ899" s="457"/>
      <c r="BR899" s="457"/>
      <c r="BS899" s="457"/>
      <c r="BT899" s="457"/>
      <c r="BU899" s="457"/>
      <c r="BV899" s="457"/>
      <c r="BW899" s="457"/>
    </row>
    <row r="900" spans="1:75" ht="12.75">
      <c r="A900" s="1"/>
      <c r="B900" s="1"/>
      <c r="C900" s="1"/>
      <c r="D900" s="1"/>
      <c r="E900" s="1"/>
      <c r="F900" s="1"/>
      <c r="G900" s="1"/>
      <c r="H900" s="1"/>
      <c r="I900" s="1"/>
      <c r="J900" s="1"/>
      <c r="K900" s="1"/>
      <c r="L900" s="1"/>
      <c r="T900" s="1"/>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457"/>
      <c r="AT900" s="457"/>
      <c r="AU900" s="457"/>
      <c r="AV900" s="457"/>
      <c r="AW900" s="457"/>
      <c r="AX900" s="457"/>
      <c r="AY900" s="457"/>
      <c r="AZ900" s="457"/>
      <c r="BA900" s="457"/>
      <c r="BB900" s="457"/>
      <c r="BC900" s="457"/>
      <c r="BD900" s="457"/>
      <c r="BE900" s="457"/>
      <c r="BF900" s="457"/>
      <c r="BG900" s="457"/>
      <c r="BH900" s="457"/>
      <c r="BI900" s="457"/>
      <c r="BJ900" s="457"/>
      <c r="BK900" s="457"/>
      <c r="BL900" s="457"/>
      <c r="BM900" s="457"/>
      <c r="BN900" s="457"/>
      <c r="BO900" s="457"/>
      <c r="BP900" s="457"/>
      <c r="BQ900" s="457"/>
      <c r="BR900" s="457"/>
      <c r="BS900" s="457"/>
      <c r="BT900" s="457"/>
      <c r="BU900" s="457"/>
      <c r="BV900" s="457"/>
      <c r="BW900" s="457"/>
    </row>
    <row r="901" spans="1:75" ht="12.75">
      <c r="A901" s="1"/>
      <c r="B901" s="1"/>
      <c r="C901" s="1"/>
      <c r="D901" s="1"/>
      <c r="E901" s="1"/>
      <c r="F901" s="1"/>
      <c r="G901" s="1"/>
      <c r="H901" s="1"/>
      <c r="I901" s="1"/>
      <c r="J901" s="1"/>
      <c r="K901" s="1"/>
      <c r="L901" s="1"/>
      <c r="T901" s="1"/>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457"/>
      <c r="AT901" s="457"/>
      <c r="AU901" s="457"/>
      <c r="AV901" s="457"/>
      <c r="AW901" s="457"/>
      <c r="AX901" s="457"/>
      <c r="AY901" s="457"/>
      <c r="AZ901" s="457"/>
      <c r="BA901" s="457"/>
      <c r="BB901" s="457"/>
      <c r="BC901" s="457"/>
      <c r="BD901" s="457"/>
      <c r="BE901" s="457"/>
      <c r="BF901" s="457"/>
      <c r="BG901" s="457"/>
      <c r="BH901" s="457"/>
      <c r="BI901" s="457"/>
      <c r="BJ901" s="457"/>
      <c r="BK901" s="457"/>
      <c r="BL901" s="457"/>
      <c r="BM901" s="457"/>
      <c r="BN901" s="457"/>
      <c r="BO901" s="457"/>
      <c r="BP901" s="457"/>
      <c r="BQ901" s="457"/>
      <c r="BR901" s="457"/>
      <c r="BS901" s="457"/>
      <c r="BT901" s="457"/>
      <c r="BU901" s="457"/>
      <c r="BV901" s="457"/>
      <c r="BW901" s="457"/>
    </row>
    <row r="902" spans="1:75" ht="12.75">
      <c r="A902" s="1"/>
      <c r="B902" s="1"/>
      <c r="C902" s="1"/>
      <c r="D902" s="1"/>
      <c r="E902" s="1"/>
      <c r="F902" s="1"/>
      <c r="G902" s="1"/>
      <c r="H902" s="1"/>
      <c r="I902" s="1"/>
      <c r="J902" s="1"/>
      <c r="K902" s="1"/>
      <c r="L902" s="1"/>
      <c r="T902" s="1"/>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457"/>
      <c r="AT902" s="457"/>
      <c r="AU902" s="457"/>
      <c r="AV902" s="457"/>
      <c r="AW902" s="457"/>
      <c r="AX902" s="457"/>
      <c r="AY902" s="457"/>
      <c r="AZ902" s="457"/>
      <c r="BA902" s="457"/>
      <c r="BB902" s="457"/>
      <c r="BC902" s="457"/>
      <c r="BD902" s="457"/>
      <c r="BE902" s="457"/>
      <c r="BF902" s="457"/>
      <c r="BG902" s="457"/>
      <c r="BH902" s="457"/>
      <c r="BI902" s="457"/>
      <c r="BJ902" s="457"/>
      <c r="BK902" s="457"/>
      <c r="BL902" s="457"/>
      <c r="BM902" s="457"/>
      <c r="BN902" s="457"/>
      <c r="BO902" s="457"/>
      <c r="BP902" s="457"/>
      <c r="BQ902" s="457"/>
      <c r="BR902" s="457"/>
      <c r="BS902" s="457"/>
      <c r="BT902" s="457"/>
      <c r="BU902" s="457"/>
      <c r="BV902" s="457"/>
      <c r="BW902" s="457"/>
    </row>
    <row r="903" spans="1:75" ht="12.75">
      <c r="A903" s="1"/>
      <c r="B903" s="1"/>
      <c r="C903" s="1"/>
      <c r="D903" s="1"/>
      <c r="E903" s="1"/>
      <c r="F903" s="1"/>
      <c r="G903" s="1"/>
      <c r="H903" s="1"/>
      <c r="I903" s="1"/>
      <c r="J903" s="1"/>
      <c r="K903" s="1"/>
      <c r="L903" s="1"/>
      <c r="T903" s="1"/>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457"/>
      <c r="AT903" s="457"/>
      <c r="AU903" s="457"/>
      <c r="AV903" s="457"/>
      <c r="AW903" s="457"/>
      <c r="AX903" s="457"/>
      <c r="AY903" s="457"/>
      <c r="AZ903" s="457"/>
      <c r="BA903" s="457"/>
      <c r="BB903" s="457"/>
      <c r="BC903" s="457"/>
      <c r="BD903" s="457"/>
      <c r="BE903" s="457"/>
      <c r="BF903" s="457"/>
      <c r="BG903" s="457"/>
      <c r="BH903" s="457"/>
      <c r="BI903" s="457"/>
      <c r="BJ903" s="457"/>
      <c r="BK903" s="457"/>
      <c r="BL903" s="457"/>
      <c r="BM903" s="457"/>
      <c r="BN903" s="457"/>
      <c r="BO903" s="457"/>
      <c r="BP903" s="457"/>
      <c r="BQ903" s="457"/>
      <c r="BR903" s="457"/>
      <c r="BS903" s="457"/>
      <c r="BT903" s="457"/>
      <c r="BU903" s="457"/>
      <c r="BV903" s="457"/>
      <c r="BW903" s="457"/>
    </row>
    <row r="904" spans="1:75" ht="12.75">
      <c r="A904" s="1"/>
      <c r="B904" s="1"/>
      <c r="C904" s="1"/>
      <c r="D904" s="1"/>
      <c r="E904" s="1"/>
      <c r="F904" s="1"/>
      <c r="G904" s="1"/>
      <c r="H904" s="1"/>
      <c r="I904" s="1"/>
      <c r="J904" s="1"/>
      <c r="K904" s="1"/>
      <c r="L904" s="1"/>
      <c r="T904" s="1"/>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457"/>
      <c r="AT904" s="457"/>
      <c r="AU904" s="457"/>
      <c r="AV904" s="457"/>
      <c r="AW904" s="457"/>
      <c r="AX904" s="457"/>
      <c r="AY904" s="457"/>
      <c r="AZ904" s="457"/>
      <c r="BA904" s="457"/>
      <c r="BB904" s="457"/>
      <c r="BC904" s="457"/>
      <c r="BD904" s="457"/>
      <c r="BE904" s="457"/>
      <c r="BF904" s="457"/>
      <c r="BG904" s="457"/>
      <c r="BH904" s="457"/>
      <c r="BI904" s="457"/>
      <c r="BJ904" s="457"/>
      <c r="BK904" s="457"/>
      <c r="BL904" s="457"/>
      <c r="BM904" s="457"/>
      <c r="BN904" s="457"/>
      <c r="BO904" s="457"/>
      <c r="BP904" s="457"/>
      <c r="BQ904" s="457"/>
      <c r="BR904" s="457"/>
      <c r="BS904" s="457"/>
      <c r="BT904" s="457"/>
      <c r="BU904" s="457"/>
      <c r="BV904" s="457"/>
      <c r="BW904" s="457"/>
    </row>
    <row r="905" spans="1:75" ht="12.75">
      <c r="A905" s="1"/>
      <c r="B905" s="1"/>
      <c r="C905" s="1"/>
      <c r="D905" s="1"/>
      <c r="E905" s="1"/>
      <c r="F905" s="1"/>
      <c r="G905" s="1"/>
      <c r="H905" s="1"/>
      <c r="I905" s="1"/>
      <c r="J905" s="1"/>
      <c r="K905" s="1"/>
      <c r="L905" s="1"/>
      <c r="T905" s="1"/>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457"/>
      <c r="AT905" s="457"/>
      <c r="AU905" s="457"/>
      <c r="AV905" s="457"/>
      <c r="AW905" s="457"/>
      <c r="AX905" s="457"/>
      <c r="AY905" s="457"/>
      <c r="AZ905" s="457"/>
      <c r="BA905" s="457"/>
      <c r="BB905" s="457"/>
      <c r="BC905" s="457"/>
      <c r="BD905" s="457"/>
      <c r="BE905" s="457"/>
      <c r="BF905" s="457"/>
      <c r="BG905" s="457"/>
      <c r="BH905" s="457"/>
      <c r="BI905" s="457"/>
      <c r="BJ905" s="457"/>
      <c r="BK905" s="457"/>
      <c r="BL905" s="457"/>
      <c r="BM905" s="457"/>
      <c r="BN905" s="457"/>
      <c r="BO905" s="457"/>
      <c r="BP905" s="457"/>
      <c r="BQ905" s="457"/>
      <c r="BR905" s="457"/>
      <c r="BS905" s="457"/>
      <c r="BT905" s="457"/>
      <c r="BU905" s="457"/>
      <c r="BV905" s="457"/>
      <c r="BW905" s="457"/>
    </row>
    <row r="906" spans="1:75" ht="12.75">
      <c r="A906" s="1"/>
      <c r="B906" s="1"/>
      <c r="C906" s="1"/>
      <c r="D906" s="1"/>
      <c r="E906" s="1"/>
      <c r="F906" s="1"/>
      <c r="G906" s="1"/>
      <c r="H906" s="1"/>
      <c r="I906" s="1"/>
      <c r="J906" s="1"/>
      <c r="K906" s="1"/>
      <c r="L906" s="1"/>
      <c r="T906" s="1"/>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457"/>
      <c r="AT906" s="457"/>
      <c r="AU906" s="457"/>
      <c r="AV906" s="457"/>
      <c r="AW906" s="457"/>
      <c r="AX906" s="457"/>
      <c r="AY906" s="457"/>
      <c r="AZ906" s="457"/>
      <c r="BA906" s="457"/>
      <c r="BB906" s="457"/>
      <c r="BC906" s="457"/>
      <c r="BD906" s="457"/>
      <c r="BE906" s="457"/>
      <c r="BF906" s="457"/>
      <c r="BG906" s="457"/>
      <c r="BH906" s="457"/>
      <c r="BI906" s="457"/>
      <c r="BJ906" s="457"/>
      <c r="BK906" s="457"/>
      <c r="BL906" s="457"/>
      <c r="BM906" s="457"/>
      <c r="BN906" s="457"/>
      <c r="BO906" s="457"/>
      <c r="BP906" s="457"/>
      <c r="BQ906" s="457"/>
      <c r="BR906" s="457"/>
      <c r="BS906" s="457"/>
      <c r="BT906" s="457"/>
      <c r="BU906" s="457"/>
      <c r="BV906" s="457"/>
      <c r="BW906" s="457"/>
    </row>
    <row r="907" spans="1:75" ht="12.75">
      <c r="A907" s="1"/>
      <c r="B907" s="1"/>
      <c r="C907" s="1"/>
      <c r="D907" s="1"/>
      <c r="E907" s="1"/>
      <c r="F907" s="1"/>
      <c r="G907" s="1"/>
      <c r="H907" s="1"/>
      <c r="I907" s="1"/>
      <c r="J907" s="1"/>
      <c r="K907" s="1"/>
      <c r="L907" s="1"/>
      <c r="T907" s="1"/>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457"/>
      <c r="AT907" s="457"/>
      <c r="AU907" s="457"/>
      <c r="AV907" s="457"/>
      <c r="AW907" s="457"/>
      <c r="AX907" s="457"/>
      <c r="AY907" s="457"/>
      <c r="AZ907" s="457"/>
      <c r="BA907" s="457"/>
      <c r="BB907" s="457"/>
      <c r="BC907" s="457"/>
      <c r="BD907" s="457"/>
      <c r="BE907" s="457"/>
      <c r="BF907" s="457"/>
      <c r="BG907" s="457"/>
      <c r="BH907" s="457"/>
      <c r="BI907" s="457"/>
      <c r="BJ907" s="457"/>
      <c r="BK907" s="457"/>
      <c r="BL907" s="457"/>
      <c r="BM907" s="457"/>
      <c r="BN907" s="457"/>
      <c r="BO907" s="457"/>
      <c r="BP907" s="457"/>
      <c r="BQ907" s="457"/>
      <c r="BR907" s="457"/>
      <c r="BS907" s="457"/>
      <c r="BT907" s="457"/>
      <c r="BU907" s="457"/>
      <c r="BV907" s="457"/>
      <c r="BW907" s="457"/>
    </row>
    <row r="908" spans="1:75" ht="12.75">
      <c r="A908" s="1"/>
      <c r="B908" s="1"/>
      <c r="C908" s="1"/>
      <c r="D908" s="1"/>
      <c r="E908" s="1"/>
      <c r="F908" s="1"/>
      <c r="G908" s="1"/>
      <c r="H908" s="1"/>
      <c r="I908" s="1"/>
      <c r="J908" s="1"/>
      <c r="K908" s="1"/>
      <c r="L908" s="1"/>
      <c r="T908" s="1"/>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457"/>
      <c r="AT908" s="457"/>
      <c r="AU908" s="457"/>
      <c r="AV908" s="457"/>
      <c r="AW908" s="457"/>
      <c r="AX908" s="457"/>
      <c r="AY908" s="457"/>
      <c r="AZ908" s="457"/>
      <c r="BA908" s="457"/>
      <c r="BB908" s="457"/>
      <c r="BC908" s="457"/>
      <c r="BD908" s="457"/>
      <c r="BE908" s="457"/>
      <c r="BF908" s="457"/>
      <c r="BG908" s="457"/>
      <c r="BH908" s="457"/>
      <c r="BI908" s="457"/>
      <c r="BJ908" s="457"/>
      <c r="BK908" s="457"/>
      <c r="BL908" s="457"/>
      <c r="BM908" s="457"/>
      <c r="BN908" s="457"/>
      <c r="BO908" s="457"/>
      <c r="BP908" s="457"/>
      <c r="BQ908" s="457"/>
      <c r="BR908" s="457"/>
      <c r="BS908" s="457"/>
      <c r="BT908" s="457"/>
      <c r="BU908" s="457"/>
      <c r="BV908" s="457"/>
      <c r="BW908" s="457"/>
    </row>
    <row r="909" spans="1:75" ht="12.75">
      <c r="A909" s="1"/>
      <c r="B909" s="1"/>
      <c r="C909" s="1"/>
      <c r="D909" s="1"/>
      <c r="E909" s="1"/>
      <c r="F909" s="1"/>
      <c r="G909" s="1"/>
      <c r="H909" s="1"/>
      <c r="I909" s="1"/>
      <c r="J909" s="1"/>
      <c r="K909" s="1"/>
      <c r="L909" s="1"/>
      <c r="T909" s="1"/>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457"/>
      <c r="AT909" s="457"/>
      <c r="AU909" s="457"/>
      <c r="AV909" s="457"/>
      <c r="AW909" s="457"/>
      <c r="AX909" s="457"/>
      <c r="AY909" s="457"/>
      <c r="AZ909" s="457"/>
      <c r="BA909" s="457"/>
      <c r="BB909" s="457"/>
      <c r="BC909" s="457"/>
      <c r="BD909" s="457"/>
      <c r="BE909" s="457"/>
      <c r="BF909" s="457"/>
      <c r="BG909" s="457"/>
      <c r="BH909" s="457"/>
      <c r="BI909" s="457"/>
      <c r="BJ909" s="457"/>
      <c r="BK909" s="457"/>
      <c r="BL909" s="457"/>
      <c r="BM909" s="457"/>
      <c r="BN909" s="457"/>
      <c r="BO909" s="457"/>
      <c r="BP909" s="457"/>
      <c r="BQ909" s="457"/>
      <c r="BR909" s="457"/>
      <c r="BS909" s="457"/>
      <c r="BT909" s="457"/>
      <c r="BU909" s="457"/>
      <c r="BV909" s="457"/>
      <c r="BW909" s="457"/>
    </row>
    <row r="910" spans="1:75" ht="12.75">
      <c r="A910" s="1"/>
      <c r="B910" s="1"/>
      <c r="C910" s="1"/>
      <c r="D910" s="1"/>
      <c r="E910" s="1"/>
      <c r="F910" s="1"/>
      <c r="G910" s="1"/>
      <c r="H910" s="1"/>
      <c r="I910" s="1"/>
      <c r="J910" s="1"/>
      <c r="K910" s="1"/>
      <c r="L910" s="1"/>
      <c r="T910" s="1"/>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457"/>
      <c r="AT910" s="457"/>
      <c r="AU910" s="457"/>
      <c r="AV910" s="457"/>
      <c r="AW910" s="457"/>
      <c r="AX910" s="457"/>
      <c r="AY910" s="457"/>
      <c r="AZ910" s="457"/>
      <c r="BA910" s="457"/>
      <c r="BB910" s="457"/>
      <c r="BC910" s="457"/>
      <c r="BD910" s="457"/>
      <c r="BE910" s="457"/>
      <c r="BF910" s="457"/>
      <c r="BG910" s="457"/>
      <c r="BH910" s="457"/>
      <c r="BI910" s="457"/>
      <c r="BJ910" s="457"/>
      <c r="BK910" s="457"/>
      <c r="BL910" s="457"/>
      <c r="BM910" s="457"/>
      <c r="BN910" s="457"/>
      <c r="BO910" s="457"/>
      <c r="BP910" s="457"/>
      <c r="BQ910" s="457"/>
      <c r="BR910" s="457"/>
      <c r="BS910" s="457"/>
      <c r="BT910" s="457"/>
      <c r="BU910" s="457"/>
      <c r="BV910" s="457"/>
      <c r="BW910" s="457"/>
    </row>
    <row r="911" spans="1:75" ht="12.75">
      <c r="A911" s="1"/>
      <c r="B911" s="1"/>
      <c r="C911" s="1"/>
      <c r="D911" s="1"/>
      <c r="E911" s="1"/>
      <c r="F911" s="1"/>
      <c r="G911" s="1"/>
      <c r="H911" s="1"/>
      <c r="I911" s="1"/>
      <c r="J911" s="1"/>
      <c r="K911" s="1"/>
      <c r="L911" s="1"/>
      <c r="T911" s="1"/>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457"/>
      <c r="AT911" s="457"/>
      <c r="AU911" s="457"/>
      <c r="AV911" s="457"/>
      <c r="AW911" s="457"/>
      <c r="AX911" s="457"/>
      <c r="AY911" s="457"/>
      <c r="AZ911" s="457"/>
      <c r="BA911" s="457"/>
      <c r="BB911" s="457"/>
      <c r="BC911" s="457"/>
      <c r="BD911" s="457"/>
      <c r="BE911" s="457"/>
      <c r="BF911" s="457"/>
      <c r="BG911" s="457"/>
      <c r="BH911" s="457"/>
      <c r="BI911" s="457"/>
      <c r="BJ911" s="457"/>
      <c r="BK911" s="457"/>
      <c r="BL911" s="457"/>
      <c r="BM911" s="457"/>
      <c r="BN911" s="457"/>
      <c r="BO911" s="457"/>
      <c r="BP911" s="457"/>
      <c r="BQ911" s="457"/>
      <c r="BR911" s="457"/>
      <c r="BS911" s="457"/>
      <c r="BT911" s="457"/>
      <c r="BU911" s="457"/>
      <c r="BV911" s="457"/>
      <c r="BW911" s="457"/>
    </row>
    <row r="912" spans="1:75" ht="12.75">
      <c r="A912" s="1"/>
      <c r="B912" s="1"/>
      <c r="C912" s="1"/>
      <c r="D912" s="1"/>
      <c r="E912" s="1"/>
      <c r="F912" s="1"/>
      <c r="G912" s="1"/>
      <c r="H912" s="1"/>
      <c r="I912" s="1"/>
      <c r="J912" s="1"/>
      <c r="K912" s="1"/>
      <c r="L912" s="1"/>
      <c r="T912" s="1"/>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457"/>
      <c r="AT912" s="457"/>
      <c r="AU912" s="457"/>
      <c r="AV912" s="457"/>
      <c r="AW912" s="457"/>
      <c r="AX912" s="457"/>
      <c r="AY912" s="457"/>
      <c r="AZ912" s="457"/>
      <c r="BA912" s="457"/>
      <c r="BB912" s="457"/>
      <c r="BC912" s="457"/>
      <c r="BD912" s="457"/>
      <c r="BE912" s="457"/>
      <c r="BF912" s="457"/>
      <c r="BG912" s="457"/>
      <c r="BH912" s="457"/>
      <c r="BI912" s="457"/>
      <c r="BJ912" s="457"/>
      <c r="BK912" s="457"/>
      <c r="BL912" s="457"/>
      <c r="BM912" s="457"/>
      <c r="BN912" s="457"/>
      <c r="BO912" s="457"/>
      <c r="BP912" s="457"/>
      <c r="BQ912" s="457"/>
      <c r="BR912" s="457"/>
      <c r="BS912" s="457"/>
      <c r="BT912" s="457"/>
      <c r="BU912" s="457"/>
      <c r="BV912" s="457"/>
      <c r="BW912" s="457"/>
    </row>
    <row r="913" spans="1:75" ht="12.75">
      <c r="A913" s="1"/>
      <c r="B913" s="1"/>
      <c r="C913" s="1"/>
      <c r="D913" s="1"/>
      <c r="E913" s="1"/>
      <c r="F913" s="1"/>
      <c r="G913" s="1"/>
      <c r="H913" s="1"/>
      <c r="I913" s="1"/>
      <c r="J913" s="1"/>
      <c r="K913" s="1"/>
      <c r="L913" s="1"/>
      <c r="T913" s="1"/>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457"/>
      <c r="AT913" s="457"/>
      <c r="AU913" s="457"/>
      <c r="AV913" s="457"/>
      <c r="AW913" s="457"/>
      <c r="AX913" s="457"/>
      <c r="AY913" s="457"/>
      <c r="AZ913" s="457"/>
      <c r="BA913" s="457"/>
      <c r="BB913" s="457"/>
      <c r="BC913" s="457"/>
      <c r="BD913" s="457"/>
      <c r="BE913" s="457"/>
      <c r="BF913" s="457"/>
      <c r="BG913" s="457"/>
      <c r="BH913" s="457"/>
      <c r="BI913" s="457"/>
      <c r="BJ913" s="457"/>
      <c r="BK913" s="457"/>
      <c r="BL913" s="457"/>
      <c r="BM913" s="457"/>
      <c r="BN913" s="457"/>
      <c r="BO913" s="457"/>
      <c r="BP913" s="457"/>
      <c r="BQ913" s="457"/>
      <c r="BR913" s="457"/>
      <c r="BS913" s="457"/>
      <c r="BT913" s="457"/>
      <c r="BU913" s="457"/>
      <c r="BV913" s="457"/>
      <c r="BW913" s="457"/>
    </row>
    <row r="914" spans="1:75" ht="12.75">
      <c r="A914" s="1"/>
      <c r="B914" s="1"/>
      <c r="C914" s="1"/>
      <c r="D914" s="1"/>
      <c r="E914" s="1"/>
      <c r="F914" s="1"/>
      <c r="G914" s="1"/>
      <c r="H914" s="1"/>
      <c r="I914" s="1"/>
      <c r="J914" s="1"/>
      <c r="K914" s="1"/>
      <c r="L914" s="1"/>
      <c r="T914" s="1"/>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457"/>
      <c r="AT914" s="457"/>
      <c r="AU914" s="457"/>
      <c r="AV914" s="457"/>
      <c r="AW914" s="457"/>
      <c r="AX914" s="457"/>
      <c r="AY914" s="457"/>
      <c r="AZ914" s="457"/>
      <c r="BA914" s="457"/>
      <c r="BB914" s="457"/>
      <c r="BC914" s="457"/>
      <c r="BD914" s="457"/>
      <c r="BE914" s="457"/>
      <c r="BF914" s="457"/>
      <c r="BG914" s="457"/>
      <c r="BH914" s="457"/>
      <c r="BI914" s="457"/>
      <c r="BJ914" s="457"/>
      <c r="BK914" s="457"/>
      <c r="BL914" s="457"/>
      <c r="BM914" s="457"/>
      <c r="BN914" s="457"/>
      <c r="BO914" s="457"/>
      <c r="BP914" s="457"/>
      <c r="BQ914" s="457"/>
      <c r="BR914" s="457"/>
      <c r="BS914" s="457"/>
      <c r="BT914" s="457"/>
      <c r="BU914" s="457"/>
      <c r="BV914" s="457"/>
      <c r="BW914" s="457"/>
    </row>
    <row r="915" spans="1:75" ht="12.75">
      <c r="A915" s="1"/>
      <c r="B915" s="1"/>
      <c r="C915" s="1"/>
      <c r="D915" s="1"/>
      <c r="E915" s="1"/>
      <c r="F915" s="1"/>
      <c r="G915" s="1"/>
      <c r="H915" s="1"/>
      <c r="I915" s="1"/>
      <c r="J915" s="1"/>
      <c r="K915" s="1"/>
      <c r="L915" s="1"/>
      <c r="T915" s="1"/>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457"/>
      <c r="AT915" s="457"/>
      <c r="AU915" s="457"/>
      <c r="AV915" s="457"/>
      <c r="AW915" s="457"/>
      <c r="AX915" s="457"/>
      <c r="AY915" s="457"/>
      <c r="AZ915" s="457"/>
      <c r="BA915" s="457"/>
      <c r="BB915" s="457"/>
      <c r="BC915" s="457"/>
      <c r="BD915" s="457"/>
      <c r="BE915" s="457"/>
      <c r="BF915" s="457"/>
      <c r="BG915" s="457"/>
      <c r="BH915" s="457"/>
      <c r="BI915" s="457"/>
      <c r="BJ915" s="457"/>
      <c r="BK915" s="457"/>
      <c r="BL915" s="457"/>
      <c r="BM915" s="457"/>
      <c r="BN915" s="457"/>
      <c r="BO915" s="457"/>
      <c r="BP915" s="457"/>
      <c r="BQ915" s="457"/>
      <c r="BR915" s="457"/>
      <c r="BS915" s="457"/>
      <c r="BT915" s="457"/>
      <c r="BU915" s="457"/>
      <c r="BV915" s="457"/>
      <c r="BW915" s="457"/>
    </row>
    <row r="916" spans="1:75" ht="12.75">
      <c r="A916" s="1"/>
      <c r="B916" s="1"/>
      <c r="C916" s="1"/>
      <c r="D916" s="1"/>
      <c r="E916" s="1"/>
      <c r="F916" s="1"/>
      <c r="G916" s="1"/>
      <c r="H916" s="1"/>
      <c r="I916" s="1"/>
      <c r="J916" s="1"/>
      <c r="K916" s="1"/>
      <c r="L916" s="1"/>
      <c r="T916" s="1"/>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457"/>
      <c r="AT916" s="457"/>
      <c r="AU916" s="457"/>
      <c r="AV916" s="457"/>
      <c r="AW916" s="457"/>
      <c r="AX916" s="457"/>
      <c r="AY916" s="457"/>
      <c r="AZ916" s="457"/>
      <c r="BA916" s="457"/>
      <c r="BB916" s="457"/>
      <c r="BC916" s="457"/>
      <c r="BD916" s="457"/>
      <c r="BE916" s="457"/>
      <c r="BF916" s="457"/>
      <c r="BG916" s="457"/>
      <c r="BH916" s="457"/>
      <c r="BI916" s="457"/>
      <c r="BJ916" s="457"/>
      <c r="BK916" s="457"/>
      <c r="BL916" s="457"/>
      <c r="BM916" s="457"/>
      <c r="BN916" s="457"/>
      <c r="BO916" s="457"/>
      <c r="BP916" s="457"/>
      <c r="BQ916" s="457"/>
      <c r="BR916" s="457"/>
      <c r="BS916" s="457"/>
      <c r="BT916" s="457"/>
      <c r="BU916" s="457"/>
      <c r="BV916" s="457"/>
      <c r="BW916" s="457"/>
    </row>
    <row r="917" spans="1:75" ht="12.75">
      <c r="A917" s="1"/>
      <c r="B917" s="1"/>
      <c r="C917" s="1"/>
      <c r="D917" s="1"/>
      <c r="E917" s="1"/>
      <c r="F917" s="1"/>
      <c r="G917" s="1"/>
      <c r="H917" s="1"/>
      <c r="I917" s="1"/>
      <c r="J917" s="1"/>
      <c r="K917" s="1"/>
      <c r="L917" s="1"/>
      <c r="T917" s="1"/>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457"/>
      <c r="AT917" s="457"/>
      <c r="AU917" s="457"/>
      <c r="AV917" s="457"/>
      <c r="AW917" s="457"/>
      <c r="AX917" s="457"/>
      <c r="AY917" s="457"/>
      <c r="AZ917" s="457"/>
      <c r="BA917" s="457"/>
      <c r="BB917" s="457"/>
      <c r="BC917" s="457"/>
      <c r="BD917" s="457"/>
      <c r="BE917" s="457"/>
      <c r="BF917" s="457"/>
      <c r="BG917" s="457"/>
      <c r="BH917" s="457"/>
      <c r="BI917" s="457"/>
      <c r="BJ917" s="457"/>
      <c r="BK917" s="457"/>
      <c r="BL917" s="457"/>
      <c r="BM917" s="457"/>
      <c r="BN917" s="457"/>
      <c r="BO917" s="457"/>
      <c r="BP917" s="457"/>
      <c r="BQ917" s="457"/>
      <c r="BR917" s="457"/>
      <c r="BS917" s="457"/>
      <c r="BT917" s="457"/>
      <c r="BU917" s="457"/>
      <c r="BV917" s="457"/>
      <c r="BW917" s="457"/>
    </row>
    <row r="918" spans="1:75" ht="12.75">
      <c r="A918" s="1"/>
      <c r="B918" s="1"/>
      <c r="C918" s="1"/>
      <c r="D918" s="1"/>
      <c r="E918" s="1"/>
      <c r="F918" s="1"/>
      <c r="G918" s="1"/>
      <c r="H918" s="1"/>
      <c r="I918" s="1"/>
      <c r="J918" s="1"/>
      <c r="K918" s="1"/>
      <c r="L918" s="1"/>
      <c r="T918" s="1"/>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457"/>
      <c r="AT918" s="457"/>
      <c r="AU918" s="457"/>
      <c r="AV918" s="457"/>
      <c r="AW918" s="457"/>
      <c r="AX918" s="457"/>
      <c r="AY918" s="457"/>
      <c r="AZ918" s="457"/>
      <c r="BA918" s="457"/>
      <c r="BB918" s="457"/>
      <c r="BC918" s="457"/>
      <c r="BD918" s="457"/>
      <c r="BE918" s="457"/>
      <c r="BF918" s="457"/>
      <c r="BG918" s="457"/>
      <c r="BH918" s="457"/>
      <c r="BI918" s="457"/>
      <c r="BJ918" s="457"/>
      <c r="BK918" s="457"/>
      <c r="BL918" s="457"/>
      <c r="BM918" s="457"/>
      <c r="BN918" s="457"/>
      <c r="BO918" s="457"/>
      <c r="BP918" s="457"/>
      <c r="BQ918" s="457"/>
      <c r="BR918" s="457"/>
      <c r="BS918" s="457"/>
      <c r="BT918" s="457"/>
      <c r="BU918" s="457"/>
      <c r="BV918" s="457"/>
      <c r="BW918" s="457"/>
    </row>
    <row r="919" spans="1:75" ht="12.75">
      <c r="A919" s="1"/>
      <c r="B919" s="1"/>
      <c r="C919" s="1"/>
      <c r="D919" s="1"/>
      <c r="E919" s="1"/>
      <c r="F919" s="1"/>
      <c r="G919" s="1"/>
      <c r="H919" s="1"/>
      <c r="I919" s="1"/>
      <c r="J919" s="1"/>
      <c r="K919" s="1"/>
      <c r="L919" s="1"/>
      <c r="T919" s="1"/>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457"/>
      <c r="AT919" s="457"/>
      <c r="AU919" s="457"/>
      <c r="AV919" s="457"/>
      <c r="AW919" s="457"/>
      <c r="AX919" s="457"/>
      <c r="AY919" s="457"/>
      <c r="AZ919" s="457"/>
      <c r="BA919" s="457"/>
      <c r="BB919" s="457"/>
      <c r="BC919" s="457"/>
      <c r="BD919" s="457"/>
      <c r="BE919" s="457"/>
      <c r="BF919" s="457"/>
      <c r="BG919" s="457"/>
      <c r="BH919" s="457"/>
      <c r="BI919" s="457"/>
      <c r="BJ919" s="457"/>
      <c r="BK919" s="457"/>
      <c r="BL919" s="457"/>
      <c r="BM919" s="457"/>
      <c r="BN919" s="457"/>
      <c r="BO919" s="457"/>
      <c r="BP919" s="457"/>
      <c r="BQ919" s="457"/>
      <c r="BR919" s="457"/>
      <c r="BS919" s="457"/>
      <c r="BT919" s="457"/>
      <c r="BU919" s="457"/>
      <c r="BV919" s="457"/>
      <c r="BW919" s="457"/>
    </row>
    <row r="920" spans="1:75" ht="12.75">
      <c r="A920" s="1"/>
      <c r="B920" s="1"/>
      <c r="C920" s="1"/>
      <c r="D920" s="1"/>
      <c r="E920" s="1"/>
      <c r="F920" s="1"/>
      <c r="G920" s="1"/>
      <c r="H920" s="1"/>
      <c r="I920" s="1"/>
      <c r="J920" s="1"/>
      <c r="K920" s="1"/>
      <c r="L920" s="1"/>
      <c r="T920" s="1"/>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457"/>
      <c r="AT920" s="457"/>
      <c r="AU920" s="457"/>
      <c r="AV920" s="457"/>
      <c r="AW920" s="457"/>
      <c r="AX920" s="457"/>
      <c r="AY920" s="457"/>
      <c r="AZ920" s="457"/>
      <c r="BA920" s="457"/>
      <c r="BB920" s="457"/>
      <c r="BC920" s="457"/>
      <c r="BD920" s="457"/>
      <c r="BE920" s="457"/>
      <c r="BF920" s="457"/>
      <c r="BG920" s="457"/>
      <c r="BH920" s="457"/>
      <c r="BI920" s="457"/>
      <c r="BJ920" s="457"/>
      <c r="BK920" s="457"/>
      <c r="BL920" s="457"/>
      <c r="BM920" s="457"/>
      <c r="BN920" s="457"/>
      <c r="BO920" s="457"/>
      <c r="BP920" s="457"/>
      <c r="BQ920" s="457"/>
      <c r="BR920" s="457"/>
      <c r="BS920" s="457"/>
      <c r="BT920" s="457"/>
      <c r="BU920" s="457"/>
      <c r="BV920" s="457"/>
      <c r="BW920" s="457"/>
    </row>
    <row r="921" spans="1:75" ht="12.75">
      <c r="A921" s="1"/>
      <c r="B921" s="1"/>
      <c r="C921" s="1"/>
      <c r="D921" s="1"/>
      <c r="E921" s="1"/>
      <c r="F921" s="1"/>
      <c r="G921" s="1"/>
      <c r="H921" s="1"/>
      <c r="I921" s="1"/>
      <c r="J921" s="1"/>
      <c r="K921" s="1"/>
      <c r="L921" s="1"/>
      <c r="T921" s="1"/>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457"/>
      <c r="AT921" s="457"/>
      <c r="AU921" s="457"/>
      <c r="AV921" s="457"/>
      <c r="AW921" s="457"/>
      <c r="AX921" s="457"/>
      <c r="AY921" s="457"/>
      <c r="AZ921" s="457"/>
      <c r="BA921" s="457"/>
      <c r="BB921" s="457"/>
      <c r="BC921" s="457"/>
      <c r="BD921" s="457"/>
      <c r="BE921" s="457"/>
      <c r="BF921" s="457"/>
      <c r="BG921" s="457"/>
      <c r="BH921" s="457"/>
      <c r="BI921" s="457"/>
      <c r="BJ921" s="457"/>
      <c r="BK921" s="457"/>
      <c r="BL921" s="457"/>
      <c r="BM921" s="457"/>
      <c r="BN921" s="457"/>
      <c r="BO921" s="457"/>
      <c r="BP921" s="457"/>
      <c r="BQ921" s="457"/>
      <c r="BR921" s="457"/>
      <c r="BS921" s="457"/>
      <c r="BT921" s="457"/>
      <c r="BU921" s="457"/>
      <c r="BV921" s="457"/>
      <c r="BW921" s="457"/>
    </row>
    <row r="922" spans="1:75" ht="12.75">
      <c r="A922" s="1"/>
      <c r="B922" s="1"/>
      <c r="C922" s="1"/>
      <c r="D922" s="1"/>
      <c r="E922" s="1"/>
      <c r="F922" s="1"/>
      <c r="G922" s="1"/>
      <c r="H922" s="1"/>
      <c r="I922" s="1"/>
      <c r="J922" s="1"/>
      <c r="K922" s="1"/>
      <c r="L922" s="1"/>
      <c r="T922" s="1"/>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457"/>
      <c r="AT922" s="457"/>
      <c r="AU922" s="457"/>
      <c r="AV922" s="457"/>
      <c r="AW922" s="457"/>
      <c r="AX922" s="457"/>
      <c r="AY922" s="457"/>
      <c r="AZ922" s="457"/>
      <c r="BA922" s="457"/>
      <c r="BB922" s="457"/>
      <c r="BC922" s="457"/>
      <c r="BD922" s="457"/>
      <c r="BE922" s="457"/>
      <c r="BF922" s="457"/>
      <c r="BG922" s="457"/>
      <c r="BH922" s="457"/>
      <c r="BI922" s="457"/>
      <c r="BJ922" s="457"/>
      <c r="BK922" s="457"/>
      <c r="BL922" s="457"/>
      <c r="BM922" s="457"/>
      <c r="BN922" s="457"/>
      <c r="BO922" s="457"/>
      <c r="BP922" s="457"/>
      <c r="BQ922" s="457"/>
      <c r="BR922" s="457"/>
      <c r="BS922" s="457"/>
      <c r="BT922" s="457"/>
      <c r="BU922" s="457"/>
      <c r="BV922" s="457"/>
      <c r="BW922" s="457"/>
    </row>
    <row r="923" spans="1:75" ht="12.75">
      <c r="A923" s="1"/>
      <c r="B923" s="1"/>
      <c r="C923" s="1"/>
      <c r="D923" s="1"/>
      <c r="E923" s="1"/>
      <c r="F923" s="1"/>
      <c r="G923" s="1"/>
      <c r="H923" s="1"/>
      <c r="I923" s="1"/>
      <c r="J923" s="1"/>
      <c r="K923" s="1"/>
      <c r="L923" s="1"/>
      <c r="T923" s="1"/>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457"/>
      <c r="AT923" s="457"/>
      <c r="AU923" s="457"/>
      <c r="AV923" s="457"/>
      <c r="AW923" s="457"/>
      <c r="AX923" s="457"/>
      <c r="AY923" s="457"/>
      <c r="AZ923" s="457"/>
      <c r="BA923" s="457"/>
      <c r="BB923" s="457"/>
      <c r="BC923" s="457"/>
      <c r="BD923" s="457"/>
      <c r="BE923" s="457"/>
      <c r="BF923" s="457"/>
      <c r="BG923" s="457"/>
      <c r="BH923" s="457"/>
      <c r="BI923" s="457"/>
      <c r="BJ923" s="457"/>
      <c r="BK923" s="457"/>
      <c r="BL923" s="457"/>
      <c r="BM923" s="457"/>
      <c r="BN923" s="457"/>
      <c r="BO923" s="457"/>
      <c r="BP923" s="457"/>
      <c r="BQ923" s="457"/>
      <c r="BR923" s="457"/>
      <c r="BS923" s="457"/>
      <c r="BT923" s="457"/>
      <c r="BU923" s="457"/>
      <c r="BV923" s="457"/>
      <c r="BW923" s="457"/>
    </row>
    <row r="924" spans="1:75" ht="12.75">
      <c r="A924" s="1"/>
      <c r="B924" s="1"/>
      <c r="C924" s="1"/>
      <c r="D924" s="1"/>
      <c r="E924" s="1"/>
      <c r="F924" s="1"/>
      <c r="G924" s="1"/>
      <c r="H924" s="1"/>
      <c r="I924" s="1"/>
      <c r="J924" s="1"/>
      <c r="K924" s="1"/>
      <c r="L924" s="1"/>
      <c r="T924" s="1"/>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457"/>
      <c r="AT924" s="457"/>
      <c r="AU924" s="457"/>
      <c r="AV924" s="457"/>
      <c r="AW924" s="457"/>
      <c r="AX924" s="457"/>
      <c r="AY924" s="457"/>
      <c r="AZ924" s="457"/>
      <c r="BA924" s="457"/>
      <c r="BB924" s="457"/>
      <c r="BC924" s="457"/>
      <c r="BD924" s="457"/>
      <c r="BE924" s="457"/>
      <c r="BF924" s="457"/>
      <c r="BG924" s="457"/>
      <c r="BH924" s="457"/>
      <c r="BI924" s="457"/>
      <c r="BJ924" s="457"/>
      <c r="BK924" s="457"/>
      <c r="BL924" s="457"/>
      <c r="BM924" s="457"/>
      <c r="BN924" s="457"/>
      <c r="BO924" s="457"/>
      <c r="BP924" s="457"/>
      <c r="BQ924" s="457"/>
      <c r="BR924" s="457"/>
      <c r="BS924" s="457"/>
      <c r="BT924" s="457"/>
      <c r="BU924" s="457"/>
      <c r="BV924" s="457"/>
      <c r="BW924" s="457"/>
    </row>
    <row r="925" spans="1:75" ht="12.75">
      <c r="A925" s="1"/>
      <c r="B925" s="1"/>
      <c r="C925" s="1"/>
      <c r="D925" s="1"/>
      <c r="E925" s="1"/>
      <c r="F925" s="1"/>
      <c r="G925" s="1"/>
      <c r="H925" s="1"/>
      <c r="I925" s="1"/>
      <c r="J925" s="1"/>
      <c r="K925" s="1"/>
      <c r="L925" s="1"/>
      <c r="T925" s="1"/>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457"/>
      <c r="AT925" s="457"/>
      <c r="AU925" s="457"/>
      <c r="AV925" s="457"/>
      <c r="AW925" s="457"/>
      <c r="AX925" s="457"/>
      <c r="AY925" s="457"/>
      <c r="AZ925" s="457"/>
      <c r="BA925" s="457"/>
      <c r="BB925" s="457"/>
      <c r="BC925" s="457"/>
      <c r="BD925" s="457"/>
      <c r="BE925" s="457"/>
      <c r="BF925" s="457"/>
      <c r="BG925" s="457"/>
      <c r="BH925" s="457"/>
      <c r="BI925" s="457"/>
      <c r="BJ925" s="457"/>
      <c r="BK925" s="457"/>
      <c r="BL925" s="457"/>
      <c r="BM925" s="457"/>
      <c r="BN925" s="457"/>
      <c r="BO925" s="457"/>
      <c r="BP925" s="457"/>
      <c r="BQ925" s="457"/>
      <c r="BR925" s="457"/>
      <c r="BS925" s="457"/>
      <c r="BT925" s="457"/>
      <c r="BU925" s="457"/>
      <c r="BV925" s="457"/>
      <c r="BW925" s="457"/>
    </row>
    <row r="926" spans="1:75" ht="12.75">
      <c r="A926" s="1"/>
      <c r="B926" s="1"/>
      <c r="C926" s="1"/>
      <c r="D926" s="1"/>
      <c r="E926" s="1"/>
      <c r="F926" s="1"/>
      <c r="G926" s="1"/>
      <c r="H926" s="1"/>
      <c r="I926" s="1"/>
      <c r="J926" s="1"/>
      <c r="K926" s="1"/>
      <c r="L926" s="1"/>
      <c r="T926" s="1"/>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457"/>
      <c r="AT926" s="457"/>
      <c r="AU926" s="457"/>
      <c r="AV926" s="457"/>
      <c r="AW926" s="457"/>
      <c r="AX926" s="457"/>
      <c r="AY926" s="457"/>
      <c r="AZ926" s="457"/>
      <c r="BA926" s="457"/>
      <c r="BB926" s="457"/>
      <c r="BC926" s="457"/>
      <c r="BD926" s="457"/>
      <c r="BE926" s="457"/>
      <c r="BF926" s="457"/>
      <c r="BG926" s="457"/>
      <c r="BH926" s="457"/>
      <c r="BI926" s="457"/>
      <c r="BJ926" s="457"/>
      <c r="BK926" s="457"/>
      <c r="BL926" s="457"/>
      <c r="BM926" s="457"/>
      <c r="BN926" s="457"/>
      <c r="BO926" s="457"/>
      <c r="BP926" s="457"/>
      <c r="BQ926" s="457"/>
      <c r="BR926" s="457"/>
      <c r="BS926" s="457"/>
      <c r="BT926" s="457"/>
      <c r="BU926" s="457"/>
      <c r="BV926" s="457"/>
      <c r="BW926" s="457"/>
    </row>
    <row r="927" spans="1:75" ht="12.75">
      <c r="A927" s="1"/>
      <c r="B927" s="1"/>
      <c r="C927" s="1"/>
      <c r="D927" s="1"/>
      <c r="E927" s="1"/>
      <c r="F927" s="1"/>
      <c r="G927" s="1"/>
      <c r="H927" s="1"/>
      <c r="I927" s="1"/>
      <c r="J927" s="1"/>
      <c r="K927" s="1"/>
      <c r="L927" s="1"/>
      <c r="T927" s="1"/>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457"/>
      <c r="AT927" s="457"/>
      <c r="AU927" s="457"/>
      <c r="AV927" s="457"/>
      <c r="AW927" s="457"/>
      <c r="AX927" s="457"/>
      <c r="AY927" s="457"/>
      <c r="AZ927" s="457"/>
      <c r="BA927" s="457"/>
      <c r="BB927" s="457"/>
      <c r="BC927" s="457"/>
      <c r="BD927" s="457"/>
      <c r="BE927" s="457"/>
      <c r="BF927" s="457"/>
      <c r="BG927" s="457"/>
      <c r="BH927" s="457"/>
      <c r="BI927" s="457"/>
      <c r="BJ927" s="457"/>
      <c r="BK927" s="457"/>
      <c r="BL927" s="457"/>
      <c r="BM927" s="457"/>
      <c r="BN927" s="457"/>
      <c r="BO927" s="457"/>
      <c r="BP927" s="457"/>
      <c r="BQ927" s="457"/>
      <c r="BR927" s="457"/>
      <c r="BS927" s="457"/>
      <c r="BT927" s="457"/>
      <c r="BU927" s="457"/>
      <c r="BV927" s="457"/>
      <c r="BW927" s="457"/>
    </row>
    <row r="928" spans="1:75" ht="12.75">
      <c r="A928" s="1"/>
      <c r="B928" s="1"/>
      <c r="C928" s="1"/>
      <c r="D928" s="1"/>
      <c r="E928" s="1"/>
      <c r="F928" s="1"/>
      <c r="G928" s="1"/>
      <c r="H928" s="1"/>
      <c r="I928" s="1"/>
      <c r="J928" s="1"/>
      <c r="K928" s="1"/>
      <c r="L928" s="1"/>
      <c r="T928" s="1"/>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457"/>
      <c r="AT928" s="457"/>
      <c r="AU928" s="457"/>
      <c r="AV928" s="457"/>
      <c r="AW928" s="457"/>
      <c r="AX928" s="457"/>
      <c r="AY928" s="457"/>
      <c r="AZ928" s="457"/>
      <c r="BA928" s="457"/>
      <c r="BB928" s="457"/>
      <c r="BC928" s="457"/>
      <c r="BD928" s="457"/>
      <c r="BE928" s="457"/>
      <c r="BF928" s="457"/>
      <c r="BG928" s="457"/>
      <c r="BH928" s="457"/>
      <c r="BI928" s="457"/>
      <c r="BJ928" s="457"/>
      <c r="BK928" s="457"/>
      <c r="BL928" s="457"/>
      <c r="BM928" s="457"/>
      <c r="BN928" s="457"/>
      <c r="BO928" s="457"/>
      <c r="BP928" s="457"/>
      <c r="BQ928" s="457"/>
      <c r="BR928" s="457"/>
      <c r="BS928" s="457"/>
      <c r="BT928" s="457"/>
      <c r="BU928" s="457"/>
      <c r="BV928" s="457"/>
      <c r="BW928" s="457"/>
    </row>
    <row r="929" spans="1:75" ht="12.75">
      <c r="A929" s="1"/>
      <c r="B929" s="1"/>
      <c r="C929" s="1"/>
      <c r="D929" s="1"/>
      <c r="E929" s="1"/>
      <c r="F929" s="1"/>
      <c r="G929" s="1"/>
      <c r="H929" s="1"/>
      <c r="I929" s="1"/>
      <c r="J929" s="1"/>
      <c r="K929" s="1"/>
      <c r="L929" s="1"/>
      <c r="T929" s="1"/>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457"/>
      <c r="AT929" s="457"/>
      <c r="AU929" s="457"/>
      <c r="AV929" s="457"/>
      <c r="AW929" s="457"/>
      <c r="AX929" s="457"/>
      <c r="AY929" s="457"/>
      <c r="AZ929" s="457"/>
      <c r="BA929" s="457"/>
      <c r="BB929" s="457"/>
      <c r="BC929" s="457"/>
      <c r="BD929" s="457"/>
      <c r="BE929" s="457"/>
      <c r="BF929" s="457"/>
      <c r="BG929" s="457"/>
      <c r="BH929" s="457"/>
      <c r="BI929" s="457"/>
      <c r="BJ929" s="457"/>
      <c r="BK929" s="457"/>
      <c r="BL929" s="457"/>
      <c r="BM929" s="457"/>
      <c r="BN929" s="457"/>
      <c r="BO929" s="457"/>
      <c r="BP929" s="457"/>
      <c r="BQ929" s="457"/>
      <c r="BR929" s="457"/>
      <c r="BS929" s="457"/>
      <c r="BT929" s="457"/>
      <c r="BU929" s="457"/>
      <c r="BV929" s="457"/>
      <c r="BW929" s="457"/>
    </row>
    <row r="930" spans="1:75" ht="12.75">
      <c r="A930" s="1"/>
      <c r="B930" s="1"/>
      <c r="C930" s="1"/>
      <c r="D930" s="1"/>
      <c r="E930" s="1"/>
      <c r="F930" s="1"/>
      <c r="G930" s="1"/>
      <c r="H930" s="1"/>
      <c r="I930" s="1"/>
      <c r="J930" s="1"/>
      <c r="K930" s="1"/>
      <c r="L930" s="1"/>
      <c r="T930" s="1"/>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457"/>
      <c r="AT930" s="457"/>
      <c r="AU930" s="457"/>
      <c r="AV930" s="457"/>
      <c r="AW930" s="457"/>
      <c r="AX930" s="457"/>
      <c r="AY930" s="457"/>
      <c r="AZ930" s="457"/>
      <c r="BA930" s="457"/>
      <c r="BB930" s="457"/>
      <c r="BC930" s="457"/>
      <c r="BD930" s="457"/>
      <c r="BE930" s="457"/>
      <c r="BF930" s="457"/>
      <c r="BG930" s="457"/>
      <c r="BH930" s="457"/>
      <c r="BI930" s="457"/>
      <c r="BJ930" s="457"/>
      <c r="BK930" s="457"/>
      <c r="BL930" s="457"/>
      <c r="BM930" s="457"/>
      <c r="BN930" s="457"/>
      <c r="BO930" s="457"/>
      <c r="BP930" s="457"/>
      <c r="BQ930" s="457"/>
      <c r="BR930" s="457"/>
      <c r="BS930" s="457"/>
      <c r="BT930" s="457"/>
      <c r="BU930" s="457"/>
      <c r="BV930" s="457"/>
      <c r="BW930" s="457"/>
    </row>
    <row r="931" spans="1:75" ht="12.75">
      <c r="A931" s="1"/>
      <c r="B931" s="1"/>
      <c r="C931" s="1"/>
      <c r="D931" s="1"/>
      <c r="E931" s="1"/>
      <c r="F931" s="1"/>
      <c r="G931" s="1"/>
      <c r="H931" s="1"/>
      <c r="I931" s="1"/>
      <c r="J931" s="1"/>
      <c r="K931" s="1"/>
      <c r="L931" s="1"/>
      <c r="T931" s="1"/>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457"/>
      <c r="AT931" s="457"/>
      <c r="AU931" s="457"/>
      <c r="AV931" s="457"/>
      <c r="AW931" s="457"/>
      <c r="AX931" s="457"/>
      <c r="AY931" s="457"/>
      <c r="AZ931" s="457"/>
      <c r="BA931" s="457"/>
      <c r="BB931" s="457"/>
      <c r="BC931" s="457"/>
      <c r="BD931" s="457"/>
      <c r="BE931" s="457"/>
      <c r="BF931" s="457"/>
      <c r="BG931" s="457"/>
      <c r="BH931" s="457"/>
      <c r="BI931" s="457"/>
      <c r="BJ931" s="457"/>
      <c r="BK931" s="457"/>
      <c r="BL931" s="457"/>
      <c r="BM931" s="457"/>
      <c r="BN931" s="457"/>
      <c r="BO931" s="457"/>
      <c r="BP931" s="457"/>
      <c r="BQ931" s="457"/>
      <c r="BR931" s="457"/>
      <c r="BS931" s="457"/>
      <c r="BT931" s="457"/>
      <c r="BU931" s="457"/>
      <c r="BV931" s="457"/>
      <c r="BW931" s="457"/>
    </row>
    <row r="932" spans="1:75" ht="12.75">
      <c r="A932" s="1"/>
      <c r="B932" s="1"/>
      <c r="C932" s="1"/>
      <c r="D932" s="1"/>
      <c r="E932" s="1"/>
      <c r="F932" s="1"/>
      <c r="G932" s="1"/>
      <c r="H932" s="1"/>
      <c r="I932" s="1"/>
      <c r="J932" s="1"/>
      <c r="K932" s="1"/>
      <c r="L932" s="1"/>
      <c r="T932" s="1"/>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457"/>
      <c r="AT932" s="457"/>
      <c r="AU932" s="457"/>
      <c r="AV932" s="457"/>
      <c r="AW932" s="457"/>
      <c r="AX932" s="457"/>
      <c r="AY932" s="457"/>
      <c r="AZ932" s="457"/>
      <c r="BA932" s="457"/>
      <c r="BB932" s="457"/>
      <c r="BC932" s="457"/>
      <c r="BD932" s="457"/>
      <c r="BE932" s="457"/>
      <c r="BF932" s="457"/>
      <c r="BG932" s="457"/>
      <c r="BH932" s="457"/>
      <c r="BI932" s="457"/>
      <c r="BJ932" s="457"/>
      <c r="BK932" s="457"/>
      <c r="BL932" s="457"/>
      <c r="BM932" s="457"/>
      <c r="BN932" s="457"/>
      <c r="BO932" s="457"/>
      <c r="BP932" s="457"/>
      <c r="BQ932" s="457"/>
      <c r="BR932" s="457"/>
      <c r="BS932" s="457"/>
      <c r="BT932" s="457"/>
      <c r="BU932" s="457"/>
      <c r="BV932" s="457"/>
      <c r="BW932" s="457"/>
    </row>
    <row r="933" spans="1:75" ht="12.75">
      <c r="A933" s="1"/>
      <c r="B933" s="1"/>
      <c r="C933" s="1"/>
      <c r="D933" s="1"/>
      <c r="E933" s="1"/>
      <c r="F933" s="1"/>
      <c r="G933" s="1"/>
      <c r="H933" s="1"/>
      <c r="I933" s="1"/>
      <c r="J933" s="1"/>
      <c r="K933" s="1"/>
      <c r="L933" s="1"/>
      <c r="T933" s="1"/>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457"/>
      <c r="AT933" s="457"/>
      <c r="AU933" s="457"/>
      <c r="AV933" s="457"/>
      <c r="AW933" s="457"/>
      <c r="AX933" s="457"/>
      <c r="AY933" s="457"/>
      <c r="AZ933" s="457"/>
      <c r="BA933" s="457"/>
      <c r="BB933" s="457"/>
      <c r="BC933" s="457"/>
      <c r="BD933" s="457"/>
      <c r="BE933" s="457"/>
      <c r="BF933" s="457"/>
      <c r="BG933" s="457"/>
      <c r="BH933" s="457"/>
      <c r="BI933" s="457"/>
      <c r="BJ933" s="457"/>
      <c r="BK933" s="457"/>
      <c r="BL933" s="457"/>
      <c r="BM933" s="457"/>
      <c r="BN933" s="457"/>
      <c r="BO933" s="457"/>
      <c r="BP933" s="457"/>
      <c r="BQ933" s="457"/>
      <c r="BR933" s="457"/>
      <c r="BS933" s="457"/>
      <c r="BT933" s="457"/>
      <c r="BU933" s="457"/>
      <c r="BV933" s="457"/>
      <c r="BW933" s="457"/>
    </row>
    <row r="934" spans="1:75" ht="12.75">
      <c r="A934" s="1"/>
      <c r="B934" s="1"/>
      <c r="C934" s="1"/>
      <c r="D934" s="1"/>
      <c r="E934" s="1"/>
      <c r="F934" s="1"/>
      <c r="G934" s="1"/>
      <c r="H934" s="1"/>
      <c r="I934" s="1"/>
      <c r="J934" s="1"/>
      <c r="K934" s="1"/>
      <c r="L934" s="1"/>
      <c r="T934" s="1"/>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457"/>
      <c r="AT934" s="457"/>
      <c r="AU934" s="457"/>
      <c r="AV934" s="457"/>
      <c r="AW934" s="457"/>
      <c r="AX934" s="457"/>
      <c r="AY934" s="457"/>
      <c r="AZ934" s="457"/>
      <c r="BA934" s="457"/>
      <c r="BB934" s="457"/>
      <c r="BC934" s="457"/>
      <c r="BD934" s="457"/>
      <c r="BE934" s="457"/>
      <c r="BF934" s="457"/>
      <c r="BG934" s="457"/>
      <c r="BH934" s="457"/>
      <c r="BI934" s="457"/>
      <c r="BJ934" s="457"/>
      <c r="BK934" s="457"/>
      <c r="BL934" s="457"/>
      <c r="BM934" s="457"/>
      <c r="BN934" s="457"/>
      <c r="BO934" s="457"/>
      <c r="BP934" s="457"/>
      <c r="BQ934" s="457"/>
      <c r="BR934" s="457"/>
      <c r="BS934" s="457"/>
      <c r="BT934" s="457"/>
      <c r="BU934" s="457"/>
      <c r="BV934" s="457"/>
      <c r="BW934" s="457"/>
    </row>
    <row r="935" spans="1:75" ht="12.75">
      <c r="A935" s="1"/>
      <c r="B935" s="1"/>
      <c r="C935" s="1"/>
      <c r="D935" s="1"/>
      <c r="E935" s="1"/>
      <c r="F935" s="1"/>
      <c r="G935" s="1"/>
      <c r="H935" s="1"/>
      <c r="I935" s="1"/>
      <c r="J935" s="1"/>
      <c r="K935" s="1"/>
      <c r="L935" s="1"/>
      <c r="T935" s="1"/>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457"/>
      <c r="AT935" s="457"/>
      <c r="AU935" s="457"/>
      <c r="AV935" s="457"/>
      <c r="AW935" s="457"/>
      <c r="AX935" s="457"/>
      <c r="AY935" s="457"/>
      <c r="AZ935" s="457"/>
      <c r="BA935" s="457"/>
      <c r="BB935" s="457"/>
      <c r="BC935" s="457"/>
      <c r="BD935" s="457"/>
      <c r="BE935" s="457"/>
      <c r="BF935" s="457"/>
      <c r="BG935" s="457"/>
      <c r="BH935" s="457"/>
      <c r="BI935" s="457"/>
      <c r="BJ935" s="457"/>
      <c r="BK935" s="457"/>
      <c r="BL935" s="457"/>
      <c r="BM935" s="457"/>
      <c r="BN935" s="457"/>
      <c r="BO935" s="457"/>
      <c r="BP935" s="457"/>
      <c r="BQ935" s="457"/>
      <c r="BR935" s="457"/>
      <c r="BS935" s="457"/>
      <c r="BT935" s="457"/>
      <c r="BU935" s="457"/>
      <c r="BV935" s="457"/>
      <c r="BW935" s="457"/>
    </row>
    <row r="936" spans="1:75" ht="12.75">
      <c r="A936" s="1"/>
      <c r="B936" s="1"/>
      <c r="C936" s="1"/>
      <c r="D936" s="1"/>
      <c r="E936" s="1"/>
      <c r="F936" s="1"/>
      <c r="G936" s="1"/>
      <c r="H936" s="1"/>
      <c r="I936" s="1"/>
      <c r="J936" s="1"/>
      <c r="K936" s="1"/>
      <c r="L936" s="1"/>
      <c r="T936" s="1"/>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457"/>
      <c r="AT936" s="457"/>
      <c r="AU936" s="457"/>
      <c r="AV936" s="457"/>
      <c r="AW936" s="457"/>
      <c r="AX936" s="457"/>
      <c r="AY936" s="457"/>
      <c r="AZ936" s="457"/>
      <c r="BA936" s="457"/>
      <c r="BB936" s="457"/>
      <c r="BC936" s="457"/>
      <c r="BD936" s="457"/>
      <c r="BE936" s="457"/>
      <c r="BF936" s="457"/>
      <c r="BG936" s="457"/>
      <c r="BH936" s="457"/>
      <c r="BI936" s="457"/>
      <c r="BJ936" s="457"/>
      <c r="BK936" s="457"/>
      <c r="BL936" s="457"/>
      <c r="BM936" s="457"/>
      <c r="BN936" s="457"/>
      <c r="BO936" s="457"/>
      <c r="BP936" s="457"/>
      <c r="BQ936" s="457"/>
      <c r="BR936" s="457"/>
      <c r="BS936" s="457"/>
      <c r="BT936" s="457"/>
      <c r="BU936" s="457"/>
      <c r="BV936" s="457"/>
      <c r="BW936" s="457"/>
    </row>
    <row r="937" spans="1:75" ht="12.75">
      <c r="A937" s="1"/>
      <c r="B937" s="1"/>
      <c r="C937" s="1"/>
      <c r="D937" s="1"/>
      <c r="E937" s="1"/>
      <c r="F937" s="1"/>
      <c r="G937" s="1"/>
      <c r="H937" s="1"/>
      <c r="I937" s="1"/>
      <c r="J937" s="1"/>
      <c r="K937" s="1"/>
      <c r="L937" s="1"/>
      <c r="T937" s="1"/>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457"/>
      <c r="AT937" s="457"/>
      <c r="AU937" s="457"/>
      <c r="AV937" s="457"/>
      <c r="AW937" s="457"/>
      <c r="AX937" s="457"/>
      <c r="AY937" s="457"/>
      <c r="AZ937" s="457"/>
      <c r="BA937" s="457"/>
      <c r="BB937" s="457"/>
      <c r="BC937" s="457"/>
      <c r="BD937" s="457"/>
      <c r="BE937" s="457"/>
      <c r="BF937" s="457"/>
      <c r="BG937" s="457"/>
      <c r="BH937" s="457"/>
      <c r="BI937" s="457"/>
      <c r="BJ937" s="457"/>
      <c r="BK937" s="457"/>
      <c r="BL937" s="457"/>
      <c r="BM937" s="457"/>
      <c r="BN937" s="457"/>
      <c r="BO937" s="457"/>
      <c r="BP937" s="457"/>
      <c r="BQ937" s="457"/>
      <c r="BR937" s="457"/>
      <c r="BS937" s="457"/>
      <c r="BT937" s="457"/>
      <c r="BU937" s="457"/>
      <c r="BV937" s="457"/>
      <c r="BW937" s="457"/>
    </row>
    <row r="938" spans="1:75" ht="12.75">
      <c r="A938" s="1"/>
      <c r="B938" s="1"/>
      <c r="C938" s="1"/>
      <c r="D938" s="1"/>
      <c r="E938" s="1"/>
      <c r="F938" s="1"/>
      <c r="G938" s="1"/>
      <c r="H938" s="1"/>
      <c r="I938" s="1"/>
      <c r="J938" s="1"/>
      <c r="K938" s="1"/>
      <c r="L938" s="1"/>
      <c r="T938" s="1"/>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457"/>
      <c r="AT938" s="457"/>
      <c r="AU938" s="457"/>
      <c r="AV938" s="457"/>
      <c r="AW938" s="457"/>
      <c r="AX938" s="457"/>
      <c r="AY938" s="457"/>
      <c r="AZ938" s="457"/>
      <c r="BA938" s="457"/>
      <c r="BB938" s="457"/>
      <c r="BC938" s="457"/>
      <c r="BD938" s="457"/>
      <c r="BE938" s="457"/>
      <c r="BF938" s="457"/>
      <c r="BG938" s="457"/>
      <c r="BH938" s="457"/>
      <c r="BI938" s="457"/>
      <c r="BJ938" s="457"/>
      <c r="BK938" s="457"/>
      <c r="BL938" s="457"/>
      <c r="BM938" s="457"/>
      <c r="BN938" s="457"/>
      <c r="BO938" s="457"/>
      <c r="BP938" s="457"/>
      <c r="BQ938" s="457"/>
      <c r="BR938" s="457"/>
      <c r="BS938" s="457"/>
      <c r="BT938" s="457"/>
      <c r="BU938" s="457"/>
      <c r="BV938" s="457"/>
      <c r="BW938" s="457"/>
    </row>
    <row r="939" spans="1:75" ht="12.75">
      <c r="A939" s="1"/>
      <c r="B939" s="1"/>
      <c r="C939" s="1"/>
      <c r="D939" s="1"/>
      <c r="E939" s="1"/>
      <c r="F939" s="1"/>
      <c r="G939" s="1"/>
      <c r="H939" s="1"/>
      <c r="I939" s="1"/>
      <c r="J939" s="1"/>
      <c r="K939" s="1"/>
      <c r="L939" s="1"/>
      <c r="T939" s="1"/>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457"/>
      <c r="AT939" s="457"/>
      <c r="AU939" s="457"/>
      <c r="AV939" s="457"/>
      <c r="AW939" s="457"/>
      <c r="AX939" s="457"/>
      <c r="AY939" s="457"/>
      <c r="AZ939" s="457"/>
      <c r="BA939" s="457"/>
      <c r="BB939" s="457"/>
      <c r="BC939" s="457"/>
      <c r="BD939" s="457"/>
      <c r="BE939" s="457"/>
      <c r="BF939" s="457"/>
      <c r="BG939" s="457"/>
      <c r="BH939" s="457"/>
      <c r="BI939" s="457"/>
      <c r="BJ939" s="457"/>
      <c r="BK939" s="457"/>
      <c r="BL939" s="457"/>
      <c r="BM939" s="457"/>
      <c r="BN939" s="457"/>
      <c r="BO939" s="457"/>
      <c r="BP939" s="457"/>
      <c r="BQ939" s="457"/>
      <c r="BR939" s="457"/>
      <c r="BS939" s="457"/>
      <c r="BT939" s="457"/>
      <c r="BU939" s="457"/>
      <c r="BV939" s="457"/>
      <c r="BW939" s="457"/>
    </row>
    <row r="940" spans="1:75" ht="12.75">
      <c r="A940" s="1"/>
      <c r="B940" s="1"/>
      <c r="C940" s="1"/>
      <c r="D940" s="1"/>
      <c r="E940" s="1"/>
      <c r="F940" s="1"/>
      <c r="G940" s="1"/>
      <c r="H940" s="1"/>
      <c r="I940" s="1"/>
      <c r="J940" s="1"/>
      <c r="K940" s="1"/>
      <c r="L940" s="1"/>
      <c r="T940" s="1"/>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457"/>
      <c r="AT940" s="457"/>
      <c r="AU940" s="457"/>
      <c r="AV940" s="457"/>
      <c r="AW940" s="457"/>
      <c r="AX940" s="457"/>
      <c r="AY940" s="457"/>
      <c r="AZ940" s="457"/>
      <c r="BA940" s="457"/>
      <c r="BB940" s="457"/>
      <c r="BC940" s="457"/>
      <c r="BD940" s="457"/>
      <c r="BE940" s="457"/>
      <c r="BF940" s="457"/>
      <c r="BG940" s="457"/>
      <c r="BH940" s="457"/>
      <c r="BI940" s="457"/>
      <c r="BJ940" s="457"/>
      <c r="BK940" s="457"/>
      <c r="BL940" s="457"/>
      <c r="BM940" s="457"/>
      <c r="BN940" s="457"/>
      <c r="BO940" s="457"/>
      <c r="BP940" s="457"/>
      <c r="BQ940" s="457"/>
      <c r="BR940" s="457"/>
      <c r="BS940" s="457"/>
      <c r="BT940" s="457"/>
      <c r="BU940" s="457"/>
      <c r="BV940" s="457"/>
      <c r="BW940" s="457"/>
    </row>
    <row r="941" spans="1:75" ht="12.75">
      <c r="A941" s="1"/>
      <c r="B941" s="1"/>
      <c r="C941" s="1"/>
      <c r="D941" s="1"/>
      <c r="E941" s="1"/>
      <c r="F941" s="1"/>
      <c r="G941" s="1"/>
      <c r="H941" s="1"/>
      <c r="I941" s="1"/>
      <c r="J941" s="1"/>
      <c r="K941" s="1"/>
      <c r="L941" s="1"/>
      <c r="T941" s="1"/>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457"/>
      <c r="AT941" s="457"/>
      <c r="AU941" s="457"/>
      <c r="AV941" s="457"/>
      <c r="AW941" s="457"/>
      <c r="AX941" s="457"/>
      <c r="AY941" s="457"/>
      <c r="AZ941" s="457"/>
      <c r="BA941" s="457"/>
      <c r="BB941" s="457"/>
      <c r="BC941" s="457"/>
      <c r="BD941" s="457"/>
      <c r="BE941" s="457"/>
      <c r="BF941" s="457"/>
      <c r="BG941" s="457"/>
      <c r="BH941" s="457"/>
      <c r="BI941" s="457"/>
      <c r="BJ941" s="457"/>
      <c r="BK941" s="457"/>
      <c r="BL941" s="457"/>
      <c r="BM941" s="457"/>
      <c r="BN941" s="457"/>
      <c r="BO941" s="457"/>
      <c r="BP941" s="457"/>
      <c r="BQ941" s="457"/>
      <c r="BR941" s="457"/>
      <c r="BS941" s="457"/>
      <c r="BT941" s="457"/>
      <c r="BU941" s="457"/>
      <c r="BV941" s="457"/>
      <c r="BW941" s="457"/>
    </row>
    <row r="942" spans="1:75" ht="12.75">
      <c r="A942" s="1"/>
      <c r="B942" s="1"/>
      <c r="C942" s="1"/>
      <c r="D942" s="1"/>
      <c r="E942" s="1"/>
      <c r="F942" s="1"/>
      <c r="G942" s="1"/>
      <c r="H942" s="1"/>
      <c r="I942" s="1"/>
      <c r="J942" s="1"/>
      <c r="K942" s="1"/>
      <c r="L942" s="1"/>
      <c r="T942" s="1"/>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457"/>
      <c r="AT942" s="457"/>
      <c r="AU942" s="457"/>
      <c r="AV942" s="457"/>
      <c r="AW942" s="457"/>
      <c r="AX942" s="457"/>
      <c r="AY942" s="457"/>
      <c r="AZ942" s="457"/>
      <c r="BA942" s="457"/>
      <c r="BB942" s="457"/>
      <c r="BC942" s="457"/>
      <c r="BD942" s="457"/>
      <c r="BE942" s="457"/>
      <c r="BF942" s="457"/>
      <c r="BG942" s="457"/>
      <c r="BH942" s="457"/>
      <c r="BI942" s="457"/>
      <c r="BJ942" s="457"/>
      <c r="BK942" s="457"/>
      <c r="BL942" s="457"/>
      <c r="BM942" s="457"/>
      <c r="BN942" s="457"/>
      <c r="BO942" s="457"/>
      <c r="BP942" s="457"/>
      <c r="BQ942" s="457"/>
      <c r="BR942" s="457"/>
      <c r="BS942" s="457"/>
      <c r="BT942" s="457"/>
      <c r="BU942" s="457"/>
      <c r="BV942" s="457"/>
      <c r="BW942" s="457"/>
    </row>
    <row r="943" spans="1:75" ht="12.75">
      <c r="A943" s="1"/>
      <c r="B943" s="1"/>
      <c r="C943" s="1"/>
      <c r="D943" s="1"/>
      <c r="E943" s="1"/>
      <c r="F943" s="1"/>
      <c r="G943" s="1"/>
      <c r="H943" s="1"/>
      <c r="I943" s="1"/>
      <c r="J943" s="1"/>
      <c r="K943" s="1"/>
      <c r="L943" s="1"/>
      <c r="T943" s="1"/>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457"/>
      <c r="AT943" s="457"/>
      <c r="AU943" s="457"/>
      <c r="AV943" s="457"/>
      <c r="AW943" s="457"/>
      <c r="AX943" s="457"/>
      <c r="AY943" s="457"/>
      <c r="AZ943" s="457"/>
      <c r="BA943" s="457"/>
      <c r="BB943" s="457"/>
      <c r="BC943" s="457"/>
      <c r="BD943" s="457"/>
      <c r="BE943" s="457"/>
      <c r="BF943" s="457"/>
      <c r="BG943" s="457"/>
      <c r="BH943" s="457"/>
      <c r="BI943" s="457"/>
      <c r="BJ943" s="457"/>
      <c r="BK943" s="457"/>
      <c r="BL943" s="457"/>
      <c r="BM943" s="457"/>
      <c r="BN943" s="457"/>
      <c r="BO943" s="457"/>
      <c r="BP943" s="457"/>
      <c r="BQ943" s="457"/>
      <c r="BR943" s="457"/>
      <c r="BS943" s="457"/>
      <c r="BT943" s="457"/>
      <c r="BU943" s="457"/>
      <c r="BV943" s="457"/>
      <c r="BW943" s="457"/>
    </row>
    <row r="944" spans="1:75" ht="12.75">
      <c r="A944" s="1"/>
      <c r="B944" s="1"/>
      <c r="C944" s="1"/>
      <c r="D944" s="1"/>
      <c r="E944" s="1"/>
      <c r="F944" s="1"/>
      <c r="G944" s="1"/>
      <c r="H944" s="1"/>
      <c r="I944" s="1"/>
      <c r="J944" s="1"/>
      <c r="K944" s="1"/>
      <c r="L944" s="1"/>
      <c r="T944" s="1"/>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457"/>
      <c r="AT944" s="457"/>
      <c r="AU944" s="457"/>
      <c r="AV944" s="457"/>
      <c r="AW944" s="457"/>
      <c r="AX944" s="457"/>
      <c r="AY944" s="457"/>
      <c r="AZ944" s="457"/>
      <c r="BA944" s="457"/>
      <c r="BB944" s="457"/>
      <c r="BC944" s="457"/>
      <c r="BD944" s="457"/>
      <c r="BE944" s="457"/>
      <c r="BF944" s="457"/>
      <c r="BG944" s="457"/>
      <c r="BH944" s="457"/>
      <c r="BI944" s="457"/>
      <c r="BJ944" s="457"/>
      <c r="BK944" s="457"/>
      <c r="BL944" s="457"/>
      <c r="BM944" s="457"/>
      <c r="BN944" s="457"/>
      <c r="BO944" s="457"/>
      <c r="BP944" s="457"/>
      <c r="BQ944" s="457"/>
      <c r="BR944" s="457"/>
      <c r="BS944" s="457"/>
      <c r="BT944" s="457"/>
      <c r="BU944" s="457"/>
      <c r="BV944" s="457"/>
      <c r="BW944" s="457"/>
    </row>
    <row r="945" spans="1:75" ht="12.75">
      <c r="A945" s="1"/>
      <c r="B945" s="1"/>
      <c r="C945" s="1"/>
      <c r="D945" s="1"/>
      <c r="E945" s="1"/>
      <c r="F945" s="1"/>
      <c r="G945" s="1"/>
      <c r="H945" s="1"/>
      <c r="I945" s="1"/>
      <c r="J945" s="1"/>
      <c r="K945" s="1"/>
      <c r="L945" s="1"/>
      <c r="T945" s="1"/>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457"/>
      <c r="AT945" s="457"/>
      <c r="AU945" s="457"/>
      <c r="AV945" s="457"/>
      <c r="AW945" s="457"/>
      <c r="AX945" s="457"/>
      <c r="AY945" s="457"/>
      <c r="AZ945" s="457"/>
      <c r="BA945" s="457"/>
      <c r="BB945" s="457"/>
      <c r="BC945" s="457"/>
      <c r="BD945" s="457"/>
      <c r="BE945" s="457"/>
      <c r="BF945" s="457"/>
      <c r="BG945" s="457"/>
      <c r="BH945" s="457"/>
      <c r="BI945" s="457"/>
      <c r="BJ945" s="457"/>
      <c r="BK945" s="457"/>
      <c r="BL945" s="457"/>
      <c r="BM945" s="457"/>
      <c r="BN945" s="457"/>
      <c r="BO945" s="457"/>
      <c r="BP945" s="457"/>
      <c r="BQ945" s="457"/>
      <c r="BR945" s="457"/>
      <c r="BS945" s="457"/>
      <c r="BT945" s="457"/>
      <c r="BU945" s="457"/>
      <c r="BV945" s="457"/>
      <c r="BW945" s="457"/>
    </row>
    <row r="946" spans="1:75" ht="12.75">
      <c r="A946" s="1"/>
      <c r="B946" s="1"/>
      <c r="C946" s="1"/>
      <c r="D946" s="1"/>
      <c r="E946" s="1"/>
      <c r="F946" s="1"/>
      <c r="G946" s="1"/>
      <c r="H946" s="1"/>
      <c r="I946" s="1"/>
      <c r="J946" s="1"/>
      <c r="K946" s="1"/>
      <c r="L946" s="1"/>
      <c r="T946" s="1"/>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457"/>
      <c r="AT946" s="457"/>
      <c r="AU946" s="457"/>
      <c r="AV946" s="457"/>
      <c r="AW946" s="457"/>
      <c r="AX946" s="457"/>
      <c r="AY946" s="457"/>
      <c r="AZ946" s="457"/>
      <c r="BA946" s="457"/>
      <c r="BB946" s="457"/>
      <c r="BC946" s="457"/>
      <c r="BD946" s="457"/>
      <c r="BE946" s="457"/>
      <c r="BF946" s="457"/>
      <c r="BG946" s="457"/>
      <c r="BH946" s="457"/>
      <c r="BI946" s="457"/>
      <c r="BJ946" s="457"/>
      <c r="BK946" s="457"/>
      <c r="BL946" s="457"/>
      <c r="BM946" s="457"/>
      <c r="BN946" s="457"/>
      <c r="BO946" s="457"/>
      <c r="BP946" s="457"/>
      <c r="BQ946" s="457"/>
      <c r="BR946" s="457"/>
      <c r="BS946" s="457"/>
      <c r="BT946" s="457"/>
      <c r="BU946" s="457"/>
      <c r="BV946" s="457"/>
      <c r="BW946" s="457"/>
    </row>
    <row r="947" spans="1:75" ht="12.75">
      <c r="A947" s="1"/>
      <c r="B947" s="1"/>
      <c r="C947" s="1"/>
      <c r="D947" s="1"/>
      <c r="E947" s="1"/>
      <c r="F947" s="1"/>
      <c r="G947" s="1"/>
      <c r="H947" s="1"/>
      <c r="I947" s="1"/>
      <c r="J947" s="1"/>
      <c r="K947" s="1"/>
      <c r="L947" s="1"/>
      <c r="T947" s="1"/>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457"/>
      <c r="AT947" s="457"/>
      <c r="AU947" s="457"/>
      <c r="AV947" s="457"/>
      <c r="AW947" s="457"/>
      <c r="AX947" s="457"/>
      <c r="AY947" s="457"/>
      <c r="AZ947" s="457"/>
      <c r="BA947" s="457"/>
      <c r="BB947" s="457"/>
      <c r="BC947" s="457"/>
      <c r="BD947" s="457"/>
      <c r="BE947" s="457"/>
      <c r="BF947" s="457"/>
      <c r="BG947" s="457"/>
      <c r="BH947" s="457"/>
      <c r="BI947" s="457"/>
      <c r="BJ947" s="457"/>
      <c r="BK947" s="457"/>
      <c r="BL947" s="457"/>
      <c r="BM947" s="457"/>
      <c r="BN947" s="457"/>
      <c r="BO947" s="457"/>
      <c r="BP947" s="457"/>
      <c r="BQ947" s="457"/>
      <c r="BR947" s="457"/>
      <c r="BS947" s="457"/>
      <c r="BT947" s="457"/>
      <c r="BU947" s="457"/>
      <c r="BV947" s="457"/>
      <c r="BW947" s="457"/>
    </row>
    <row r="948" spans="1:75" ht="12.75">
      <c r="A948" s="1"/>
      <c r="B948" s="1"/>
      <c r="C948" s="1"/>
      <c r="D948" s="1"/>
      <c r="E948" s="1"/>
      <c r="F948" s="1"/>
      <c r="G948" s="1"/>
      <c r="H948" s="1"/>
      <c r="I948" s="1"/>
      <c r="J948" s="1"/>
      <c r="K948" s="1"/>
      <c r="L948" s="1"/>
      <c r="T948" s="1"/>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457"/>
      <c r="AT948" s="457"/>
      <c r="AU948" s="457"/>
      <c r="AV948" s="457"/>
      <c r="AW948" s="457"/>
      <c r="AX948" s="457"/>
      <c r="AY948" s="457"/>
      <c r="AZ948" s="457"/>
      <c r="BA948" s="457"/>
      <c r="BB948" s="457"/>
      <c r="BC948" s="457"/>
      <c r="BD948" s="457"/>
      <c r="BE948" s="457"/>
      <c r="BF948" s="457"/>
      <c r="BG948" s="457"/>
      <c r="BH948" s="457"/>
      <c r="BI948" s="457"/>
      <c r="BJ948" s="457"/>
      <c r="BK948" s="457"/>
      <c r="BL948" s="457"/>
      <c r="BM948" s="457"/>
      <c r="BN948" s="457"/>
      <c r="BO948" s="457"/>
      <c r="BP948" s="457"/>
      <c r="BQ948" s="457"/>
      <c r="BR948" s="457"/>
      <c r="BS948" s="457"/>
      <c r="BT948" s="457"/>
      <c r="BU948" s="457"/>
      <c r="BV948" s="457"/>
      <c r="BW948" s="457"/>
    </row>
    <row r="949" spans="1:75" ht="12.75">
      <c r="A949" s="1"/>
      <c r="B949" s="1"/>
      <c r="C949" s="1"/>
      <c r="D949" s="1"/>
      <c r="E949" s="1"/>
      <c r="F949" s="1"/>
      <c r="G949" s="1"/>
      <c r="H949" s="1"/>
      <c r="I949" s="1"/>
      <c r="J949" s="1"/>
      <c r="K949" s="1"/>
      <c r="L949" s="1"/>
      <c r="T949" s="1"/>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457"/>
      <c r="AT949" s="457"/>
      <c r="AU949" s="457"/>
      <c r="AV949" s="457"/>
      <c r="AW949" s="457"/>
      <c r="AX949" s="457"/>
      <c r="AY949" s="457"/>
      <c r="AZ949" s="457"/>
      <c r="BA949" s="457"/>
      <c r="BB949" s="457"/>
      <c r="BC949" s="457"/>
      <c r="BD949" s="457"/>
      <c r="BE949" s="457"/>
      <c r="BF949" s="457"/>
      <c r="BG949" s="457"/>
      <c r="BH949" s="457"/>
      <c r="BI949" s="457"/>
      <c r="BJ949" s="457"/>
      <c r="BK949" s="457"/>
      <c r="BL949" s="457"/>
      <c r="BM949" s="457"/>
      <c r="BN949" s="457"/>
      <c r="BO949" s="457"/>
      <c r="BP949" s="457"/>
      <c r="BQ949" s="457"/>
      <c r="BR949" s="457"/>
      <c r="BS949" s="457"/>
      <c r="BT949" s="457"/>
      <c r="BU949" s="457"/>
      <c r="BV949" s="457"/>
      <c r="BW949" s="457"/>
    </row>
    <row r="950" spans="1:75" ht="12.75">
      <c r="A950" s="1"/>
      <c r="B950" s="1"/>
      <c r="C950" s="1"/>
      <c r="D950" s="1"/>
      <c r="E950" s="1"/>
      <c r="F950" s="1"/>
      <c r="G950" s="1"/>
      <c r="H950" s="1"/>
      <c r="I950" s="1"/>
      <c r="J950" s="1"/>
      <c r="K950" s="1"/>
      <c r="L950" s="1"/>
      <c r="T950" s="1"/>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457"/>
      <c r="AT950" s="457"/>
      <c r="AU950" s="457"/>
      <c r="AV950" s="457"/>
      <c r="AW950" s="457"/>
      <c r="AX950" s="457"/>
      <c r="AY950" s="457"/>
      <c r="AZ950" s="457"/>
      <c r="BA950" s="457"/>
      <c r="BB950" s="457"/>
      <c r="BC950" s="457"/>
      <c r="BD950" s="457"/>
      <c r="BE950" s="457"/>
      <c r="BF950" s="457"/>
      <c r="BG950" s="457"/>
      <c r="BH950" s="457"/>
      <c r="BI950" s="457"/>
      <c r="BJ950" s="457"/>
      <c r="BK950" s="457"/>
      <c r="BL950" s="457"/>
      <c r="BM950" s="457"/>
      <c r="BN950" s="457"/>
      <c r="BO950" s="457"/>
      <c r="BP950" s="457"/>
      <c r="BQ950" s="457"/>
      <c r="BR950" s="457"/>
      <c r="BS950" s="457"/>
      <c r="BT950" s="457"/>
      <c r="BU950" s="457"/>
      <c r="BV950" s="457"/>
      <c r="BW950" s="457"/>
    </row>
    <row r="951" spans="1:75" ht="12.75">
      <c r="A951" s="1"/>
      <c r="B951" s="1"/>
      <c r="C951" s="1"/>
      <c r="D951" s="1"/>
      <c r="E951" s="1"/>
      <c r="F951" s="1"/>
      <c r="G951" s="1"/>
      <c r="H951" s="1"/>
      <c r="I951" s="1"/>
      <c r="J951" s="1"/>
      <c r="K951" s="1"/>
      <c r="L951" s="1"/>
      <c r="T951" s="1"/>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457"/>
      <c r="AT951" s="457"/>
      <c r="AU951" s="457"/>
      <c r="AV951" s="457"/>
      <c r="AW951" s="457"/>
      <c r="AX951" s="457"/>
      <c r="AY951" s="457"/>
      <c r="AZ951" s="457"/>
      <c r="BA951" s="457"/>
      <c r="BB951" s="457"/>
      <c r="BC951" s="457"/>
      <c r="BD951" s="457"/>
      <c r="BE951" s="457"/>
      <c r="BF951" s="457"/>
      <c r="BG951" s="457"/>
      <c r="BH951" s="457"/>
      <c r="BI951" s="457"/>
      <c r="BJ951" s="457"/>
      <c r="BK951" s="457"/>
      <c r="BL951" s="457"/>
      <c r="BM951" s="457"/>
      <c r="BN951" s="457"/>
      <c r="BO951" s="457"/>
      <c r="BP951" s="457"/>
      <c r="BQ951" s="457"/>
      <c r="BR951" s="457"/>
      <c r="BS951" s="457"/>
      <c r="BT951" s="457"/>
      <c r="BU951" s="457"/>
      <c r="BV951" s="457"/>
      <c r="BW951" s="457"/>
    </row>
    <row r="952" spans="1:75" ht="12.75">
      <c r="A952" s="1"/>
      <c r="B952" s="1"/>
      <c r="C952" s="1"/>
      <c r="D952" s="1"/>
      <c r="E952" s="1"/>
      <c r="F952" s="1"/>
      <c r="G952" s="1"/>
      <c r="H952" s="1"/>
      <c r="I952" s="1"/>
      <c r="J952" s="1"/>
      <c r="K952" s="1"/>
      <c r="L952" s="1"/>
      <c r="T952" s="1"/>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457"/>
      <c r="AT952" s="457"/>
      <c r="AU952" s="457"/>
      <c r="AV952" s="457"/>
      <c r="AW952" s="457"/>
      <c r="AX952" s="457"/>
      <c r="AY952" s="457"/>
      <c r="AZ952" s="457"/>
      <c r="BA952" s="457"/>
      <c r="BB952" s="457"/>
      <c r="BC952" s="457"/>
      <c r="BD952" s="457"/>
      <c r="BE952" s="457"/>
      <c r="BF952" s="457"/>
      <c r="BG952" s="457"/>
      <c r="BH952" s="457"/>
      <c r="BI952" s="457"/>
      <c r="BJ952" s="457"/>
      <c r="BK952" s="457"/>
      <c r="BL952" s="457"/>
      <c r="BM952" s="457"/>
      <c r="BN952" s="457"/>
      <c r="BO952" s="457"/>
      <c r="BP952" s="457"/>
      <c r="BQ952" s="457"/>
      <c r="BR952" s="457"/>
      <c r="BS952" s="457"/>
      <c r="BT952" s="457"/>
      <c r="BU952" s="457"/>
      <c r="BV952" s="457"/>
      <c r="BW952" s="457"/>
    </row>
    <row r="953" spans="1:75" ht="12.75">
      <c r="A953" s="1"/>
      <c r="B953" s="1"/>
      <c r="C953" s="1"/>
      <c r="D953" s="1"/>
      <c r="E953" s="1"/>
      <c r="F953" s="1"/>
      <c r="G953" s="1"/>
      <c r="H953" s="1"/>
      <c r="I953" s="1"/>
      <c r="J953" s="1"/>
      <c r="K953" s="1"/>
      <c r="L953" s="1"/>
      <c r="T953" s="1"/>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457"/>
      <c r="AT953" s="457"/>
      <c r="AU953" s="457"/>
      <c r="AV953" s="457"/>
      <c r="AW953" s="457"/>
      <c r="AX953" s="457"/>
      <c r="AY953" s="457"/>
      <c r="AZ953" s="457"/>
      <c r="BA953" s="457"/>
      <c r="BB953" s="457"/>
      <c r="BC953" s="457"/>
      <c r="BD953" s="457"/>
      <c r="BE953" s="457"/>
      <c r="BF953" s="457"/>
      <c r="BG953" s="457"/>
      <c r="BH953" s="457"/>
      <c r="BI953" s="457"/>
      <c r="BJ953" s="457"/>
      <c r="BK953" s="457"/>
      <c r="BL953" s="457"/>
      <c r="BM953" s="457"/>
      <c r="BN953" s="457"/>
      <c r="BO953" s="457"/>
      <c r="BP953" s="457"/>
      <c r="BQ953" s="457"/>
      <c r="BR953" s="457"/>
      <c r="BS953" s="457"/>
      <c r="BT953" s="457"/>
      <c r="BU953" s="457"/>
      <c r="BV953" s="457"/>
      <c r="BW953" s="457"/>
    </row>
    <row r="954" spans="1:75" ht="12.75">
      <c r="A954" s="1"/>
      <c r="B954" s="1"/>
      <c r="C954" s="1"/>
      <c r="D954" s="1"/>
      <c r="E954" s="1"/>
      <c r="F954" s="1"/>
      <c r="G954" s="1"/>
      <c r="H954" s="1"/>
      <c r="I954" s="1"/>
      <c r="J954" s="1"/>
      <c r="K954" s="1"/>
      <c r="L954" s="1"/>
      <c r="T954" s="1"/>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457"/>
      <c r="AT954" s="457"/>
      <c r="AU954" s="457"/>
      <c r="AV954" s="457"/>
      <c r="AW954" s="457"/>
      <c r="AX954" s="457"/>
      <c r="AY954" s="457"/>
      <c r="AZ954" s="457"/>
      <c r="BA954" s="457"/>
      <c r="BB954" s="457"/>
      <c r="BC954" s="457"/>
      <c r="BD954" s="457"/>
      <c r="BE954" s="457"/>
      <c r="BF954" s="457"/>
      <c r="BG954" s="457"/>
      <c r="BH954" s="457"/>
      <c r="BI954" s="457"/>
      <c r="BJ954" s="457"/>
      <c r="BK954" s="457"/>
      <c r="BL954" s="457"/>
      <c r="BM954" s="457"/>
      <c r="BN954" s="457"/>
      <c r="BO954" s="457"/>
      <c r="BP954" s="457"/>
      <c r="BQ954" s="457"/>
      <c r="BR954" s="457"/>
      <c r="BS954" s="457"/>
      <c r="BT954" s="457"/>
      <c r="BU954" s="457"/>
      <c r="BV954" s="457"/>
      <c r="BW954" s="457"/>
    </row>
    <row r="955" spans="1:75" ht="12.75">
      <c r="A955" s="1"/>
      <c r="B955" s="1"/>
      <c r="C955" s="1"/>
      <c r="D955" s="1"/>
      <c r="E955" s="1"/>
      <c r="F955" s="1"/>
      <c r="G955" s="1"/>
      <c r="H955" s="1"/>
      <c r="I955" s="1"/>
      <c r="J955" s="1"/>
      <c r="K955" s="1"/>
      <c r="L955" s="1"/>
      <c r="T955" s="1"/>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457"/>
      <c r="AT955" s="457"/>
      <c r="AU955" s="457"/>
      <c r="AV955" s="457"/>
      <c r="AW955" s="457"/>
      <c r="AX955" s="457"/>
      <c r="AY955" s="457"/>
      <c r="AZ955" s="457"/>
      <c r="BA955" s="457"/>
      <c r="BB955" s="457"/>
      <c r="BC955" s="457"/>
      <c r="BD955" s="457"/>
      <c r="BE955" s="457"/>
      <c r="BF955" s="457"/>
      <c r="BG955" s="457"/>
      <c r="BH955" s="457"/>
      <c r="BI955" s="457"/>
      <c r="BJ955" s="457"/>
      <c r="BK955" s="457"/>
      <c r="BL955" s="457"/>
      <c r="BM955" s="457"/>
      <c r="BN955" s="457"/>
      <c r="BO955" s="457"/>
      <c r="BP955" s="457"/>
      <c r="BQ955" s="457"/>
      <c r="BR955" s="457"/>
      <c r="BS955" s="457"/>
      <c r="BT955" s="457"/>
      <c r="BU955" s="457"/>
      <c r="BV955" s="457"/>
      <c r="BW955" s="457"/>
    </row>
    <row r="956" spans="1:75" ht="12.75">
      <c r="A956" s="1"/>
      <c r="B956" s="1"/>
      <c r="C956" s="1"/>
      <c r="D956" s="1"/>
      <c r="E956" s="1"/>
      <c r="F956" s="1"/>
      <c r="G956" s="1"/>
      <c r="H956" s="1"/>
      <c r="I956" s="1"/>
      <c r="J956" s="1"/>
      <c r="K956" s="1"/>
      <c r="L956" s="1"/>
      <c r="T956" s="1"/>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457"/>
      <c r="AT956" s="457"/>
      <c r="AU956" s="457"/>
      <c r="AV956" s="457"/>
      <c r="AW956" s="457"/>
      <c r="AX956" s="457"/>
      <c r="AY956" s="457"/>
      <c r="AZ956" s="457"/>
      <c r="BA956" s="457"/>
      <c r="BB956" s="457"/>
      <c r="BC956" s="457"/>
      <c r="BD956" s="457"/>
      <c r="BE956" s="457"/>
      <c r="BF956" s="457"/>
      <c r="BG956" s="457"/>
      <c r="BH956" s="457"/>
      <c r="BI956" s="457"/>
      <c r="BJ956" s="457"/>
      <c r="BK956" s="457"/>
      <c r="BL956" s="457"/>
      <c r="BM956" s="457"/>
      <c r="BN956" s="457"/>
      <c r="BO956" s="457"/>
      <c r="BP956" s="457"/>
      <c r="BQ956" s="457"/>
      <c r="BR956" s="457"/>
      <c r="BS956" s="457"/>
      <c r="BT956" s="457"/>
      <c r="BU956" s="457"/>
      <c r="BV956" s="457"/>
      <c r="BW956" s="457"/>
    </row>
    <row r="957" spans="1:75" ht="12.75">
      <c r="A957" s="1"/>
      <c r="B957" s="1"/>
      <c r="C957" s="1"/>
      <c r="D957" s="1"/>
      <c r="E957" s="1"/>
      <c r="F957" s="1"/>
      <c r="G957" s="1"/>
      <c r="H957" s="1"/>
      <c r="I957" s="1"/>
      <c r="J957" s="1"/>
      <c r="K957" s="1"/>
      <c r="L957" s="1"/>
      <c r="T957" s="1"/>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457"/>
      <c r="AT957" s="457"/>
      <c r="AU957" s="457"/>
      <c r="AV957" s="457"/>
      <c r="AW957" s="457"/>
      <c r="AX957" s="457"/>
      <c r="AY957" s="457"/>
      <c r="AZ957" s="457"/>
      <c r="BA957" s="457"/>
      <c r="BB957" s="457"/>
      <c r="BC957" s="457"/>
      <c r="BD957" s="457"/>
      <c r="BE957" s="457"/>
      <c r="BF957" s="457"/>
      <c r="BG957" s="457"/>
      <c r="BH957" s="457"/>
      <c r="BI957" s="457"/>
      <c r="BJ957" s="457"/>
      <c r="BK957" s="457"/>
      <c r="BL957" s="457"/>
      <c r="BM957" s="457"/>
      <c r="BN957" s="457"/>
      <c r="BO957" s="457"/>
      <c r="BP957" s="457"/>
      <c r="BQ957" s="457"/>
      <c r="BR957" s="457"/>
      <c r="BS957" s="457"/>
      <c r="BT957" s="457"/>
      <c r="BU957" s="457"/>
      <c r="BV957" s="457"/>
      <c r="BW957" s="457"/>
    </row>
    <row r="958" spans="1:75" ht="12.75">
      <c r="A958" s="1"/>
      <c r="B958" s="1"/>
      <c r="C958" s="1"/>
      <c r="D958" s="1"/>
      <c r="E958" s="1"/>
      <c r="F958" s="1"/>
      <c r="G958" s="1"/>
      <c r="H958" s="1"/>
      <c r="I958" s="1"/>
      <c r="J958" s="1"/>
      <c r="K958" s="1"/>
      <c r="L958" s="1"/>
      <c r="T958" s="1"/>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457"/>
      <c r="AT958" s="457"/>
      <c r="AU958" s="457"/>
      <c r="AV958" s="457"/>
      <c r="AW958" s="457"/>
      <c r="AX958" s="457"/>
      <c r="AY958" s="457"/>
      <c r="AZ958" s="457"/>
      <c r="BA958" s="457"/>
      <c r="BB958" s="457"/>
      <c r="BC958" s="457"/>
      <c r="BD958" s="457"/>
      <c r="BE958" s="457"/>
      <c r="BF958" s="457"/>
      <c r="BG958" s="457"/>
      <c r="BH958" s="457"/>
      <c r="BI958" s="457"/>
      <c r="BJ958" s="457"/>
      <c r="BK958" s="457"/>
      <c r="BL958" s="457"/>
      <c r="BM958" s="457"/>
      <c r="BN958" s="457"/>
      <c r="BO958" s="457"/>
      <c r="BP958" s="457"/>
      <c r="BQ958" s="457"/>
      <c r="BR958" s="457"/>
      <c r="BS958" s="457"/>
      <c r="BT958" s="457"/>
      <c r="BU958" s="457"/>
      <c r="BV958" s="457"/>
      <c r="BW958" s="457"/>
    </row>
    <row r="959" spans="1:75" ht="12.75">
      <c r="A959" s="1"/>
      <c r="B959" s="1"/>
      <c r="C959" s="1"/>
      <c r="D959" s="1"/>
      <c r="E959" s="1"/>
      <c r="F959" s="1"/>
      <c r="G959" s="1"/>
      <c r="H959" s="1"/>
      <c r="I959" s="1"/>
      <c r="J959" s="1"/>
      <c r="K959" s="1"/>
      <c r="L959" s="1"/>
      <c r="T959" s="1"/>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457"/>
      <c r="AT959" s="457"/>
      <c r="AU959" s="457"/>
      <c r="AV959" s="457"/>
      <c r="AW959" s="457"/>
      <c r="AX959" s="457"/>
      <c r="AY959" s="457"/>
      <c r="AZ959" s="457"/>
      <c r="BA959" s="457"/>
      <c r="BB959" s="457"/>
      <c r="BC959" s="457"/>
      <c r="BD959" s="457"/>
      <c r="BE959" s="457"/>
      <c r="BF959" s="457"/>
      <c r="BG959" s="457"/>
      <c r="BH959" s="457"/>
      <c r="BI959" s="457"/>
      <c r="BJ959" s="457"/>
      <c r="BK959" s="457"/>
      <c r="BL959" s="457"/>
      <c r="BM959" s="457"/>
      <c r="BN959" s="457"/>
      <c r="BO959" s="457"/>
      <c r="BP959" s="457"/>
      <c r="BQ959" s="457"/>
      <c r="BR959" s="457"/>
      <c r="BS959" s="457"/>
      <c r="BT959" s="457"/>
      <c r="BU959" s="457"/>
      <c r="BV959" s="457"/>
      <c r="BW959" s="457"/>
    </row>
    <row r="960" spans="1:75" ht="12.75">
      <c r="A960" s="1"/>
      <c r="B960" s="1"/>
      <c r="C960" s="1"/>
      <c r="D960" s="1"/>
      <c r="E960" s="1"/>
      <c r="F960" s="1"/>
      <c r="G960" s="1"/>
      <c r="H960" s="1"/>
      <c r="I960" s="1"/>
      <c r="J960" s="1"/>
      <c r="K960" s="1"/>
      <c r="L960" s="1"/>
      <c r="T960" s="1"/>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457"/>
      <c r="AT960" s="457"/>
      <c r="AU960" s="457"/>
      <c r="AV960" s="457"/>
      <c r="AW960" s="457"/>
      <c r="AX960" s="457"/>
      <c r="AY960" s="457"/>
      <c r="AZ960" s="457"/>
      <c r="BA960" s="457"/>
      <c r="BB960" s="457"/>
      <c r="BC960" s="457"/>
      <c r="BD960" s="457"/>
      <c r="BE960" s="457"/>
      <c r="BF960" s="457"/>
      <c r="BG960" s="457"/>
      <c r="BH960" s="457"/>
      <c r="BI960" s="457"/>
      <c r="BJ960" s="457"/>
      <c r="BK960" s="457"/>
      <c r="BL960" s="457"/>
      <c r="BM960" s="457"/>
      <c r="BN960" s="457"/>
      <c r="BO960" s="457"/>
      <c r="BP960" s="457"/>
      <c r="BQ960" s="457"/>
      <c r="BR960" s="457"/>
      <c r="BS960" s="457"/>
      <c r="BT960" s="457"/>
      <c r="BU960" s="457"/>
      <c r="BV960" s="457"/>
      <c r="BW960" s="457"/>
    </row>
    <row r="961" spans="1:75" ht="12.75">
      <c r="A961" s="1"/>
      <c r="B961" s="1"/>
      <c r="C961" s="1"/>
      <c r="D961" s="1"/>
      <c r="E961" s="1"/>
      <c r="F961" s="1"/>
      <c r="G961" s="1"/>
      <c r="H961" s="1"/>
      <c r="I961" s="1"/>
      <c r="J961" s="1"/>
      <c r="K961" s="1"/>
      <c r="L961" s="1"/>
      <c r="T961" s="1"/>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457"/>
      <c r="AT961" s="457"/>
      <c r="AU961" s="457"/>
      <c r="AV961" s="457"/>
      <c r="AW961" s="457"/>
      <c r="AX961" s="457"/>
      <c r="AY961" s="457"/>
      <c r="AZ961" s="457"/>
      <c r="BA961" s="457"/>
      <c r="BB961" s="457"/>
      <c r="BC961" s="457"/>
      <c r="BD961" s="457"/>
      <c r="BE961" s="457"/>
      <c r="BF961" s="457"/>
      <c r="BG961" s="457"/>
      <c r="BH961" s="457"/>
      <c r="BI961" s="457"/>
      <c r="BJ961" s="457"/>
      <c r="BK961" s="457"/>
      <c r="BL961" s="457"/>
      <c r="BM961" s="457"/>
      <c r="BN961" s="457"/>
      <c r="BO961" s="457"/>
      <c r="BP961" s="457"/>
      <c r="BQ961" s="457"/>
      <c r="BR961" s="457"/>
      <c r="BS961" s="457"/>
      <c r="BT961" s="457"/>
      <c r="BU961" s="457"/>
      <c r="BV961" s="457"/>
      <c r="BW961" s="457"/>
    </row>
    <row r="962" spans="1:75" ht="12.75">
      <c r="A962" s="1"/>
      <c r="B962" s="1"/>
      <c r="C962" s="1"/>
      <c r="D962" s="1"/>
      <c r="E962" s="1"/>
      <c r="F962" s="1"/>
      <c r="G962" s="1"/>
      <c r="H962" s="1"/>
      <c r="I962" s="1"/>
      <c r="J962" s="1"/>
      <c r="K962" s="1"/>
      <c r="L962" s="1"/>
      <c r="T962" s="1"/>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457"/>
      <c r="AT962" s="457"/>
      <c r="AU962" s="457"/>
      <c r="AV962" s="457"/>
      <c r="AW962" s="457"/>
      <c r="AX962" s="457"/>
      <c r="AY962" s="457"/>
      <c r="AZ962" s="457"/>
      <c r="BA962" s="457"/>
      <c r="BB962" s="457"/>
      <c r="BC962" s="457"/>
      <c r="BD962" s="457"/>
      <c r="BE962" s="457"/>
      <c r="BF962" s="457"/>
      <c r="BG962" s="457"/>
      <c r="BH962" s="457"/>
      <c r="BI962" s="457"/>
      <c r="BJ962" s="457"/>
      <c r="BK962" s="457"/>
      <c r="BL962" s="457"/>
      <c r="BM962" s="457"/>
      <c r="BN962" s="457"/>
      <c r="BO962" s="457"/>
      <c r="BP962" s="457"/>
      <c r="BQ962" s="457"/>
      <c r="BR962" s="457"/>
      <c r="BS962" s="457"/>
      <c r="BT962" s="457"/>
      <c r="BU962" s="457"/>
      <c r="BV962" s="457"/>
      <c r="BW962" s="457"/>
    </row>
    <row r="963" spans="1:75" ht="12.75">
      <c r="A963" s="1"/>
      <c r="B963" s="1"/>
      <c r="C963" s="1"/>
      <c r="D963" s="1"/>
      <c r="E963" s="1"/>
      <c r="F963" s="1"/>
      <c r="G963" s="1"/>
      <c r="H963" s="1"/>
      <c r="I963" s="1"/>
      <c r="J963" s="1"/>
      <c r="K963" s="1"/>
      <c r="L963" s="1"/>
      <c r="T963" s="1"/>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457"/>
      <c r="AT963" s="457"/>
      <c r="AU963" s="457"/>
      <c r="AV963" s="457"/>
      <c r="AW963" s="457"/>
      <c r="AX963" s="457"/>
      <c r="AY963" s="457"/>
      <c r="AZ963" s="457"/>
      <c r="BA963" s="457"/>
      <c r="BB963" s="457"/>
      <c r="BC963" s="457"/>
      <c r="BD963" s="457"/>
      <c r="BE963" s="457"/>
      <c r="BF963" s="457"/>
      <c r="BG963" s="457"/>
      <c r="BH963" s="457"/>
      <c r="BI963" s="457"/>
      <c r="BJ963" s="457"/>
      <c r="BK963" s="457"/>
      <c r="BL963" s="457"/>
      <c r="BM963" s="457"/>
      <c r="BN963" s="457"/>
      <c r="BO963" s="457"/>
      <c r="BP963" s="457"/>
      <c r="BQ963" s="457"/>
      <c r="BR963" s="457"/>
      <c r="BS963" s="457"/>
      <c r="BT963" s="457"/>
      <c r="BU963" s="457"/>
      <c r="BV963" s="457"/>
      <c r="BW963" s="457"/>
    </row>
    <row r="964" spans="1:75" ht="12.75">
      <c r="A964" s="1"/>
      <c r="B964" s="1"/>
      <c r="C964" s="1"/>
      <c r="D964" s="1"/>
      <c r="E964" s="1"/>
      <c r="F964" s="1"/>
      <c r="G964" s="1"/>
      <c r="H964" s="1"/>
      <c r="I964" s="1"/>
      <c r="J964" s="1"/>
      <c r="K964" s="1"/>
      <c r="L964" s="1"/>
      <c r="T964" s="1"/>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457"/>
      <c r="AT964" s="457"/>
      <c r="AU964" s="457"/>
      <c r="AV964" s="457"/>
      <c r="AW964" s="457"/>
      <c r="AX964" s="457"/>
      <c r="AY964" s="457"/>
      <c r="AZ964" s="457"/>
      <c r="BA964" s="457"/>
      <c r="BB964" s="457"/>
      <c r="BC964" s="457"/>
      <c r="BD964" s="457"/>
      <c r="BE964" s="457"/>
      <c r="BF964" s="457"/>
      <c r="BG964" s="457"/>
      <c r="BH964" s="457"/>
      <c r="BI964" s="457"/>
      <c r="BJ964" s="457"/>
      <c r="BK964" s="457"/>
      <c r="BL964" s="457"/>
      <c r="BM964" s="457"/>
      <c r="BN964" s="457"/>
      <c r="BO964" s="457"/>
      <c r="BP964" s="457"/>
      <c r="BQ964" s="457"/>
      <c r="BR964" s="457"/>
      <c r="BS964" s="457"/>
      <c r="BT964" s="457"/>
      <c r="BU964" s="457"/>
      <c r="BV964" s="457"/>
      <c r="BW964" s="457"/>
    </row>
    <row r="965" spans="1:75" ht="12.75">
      <c r="A965" s="1"/>
      <c r="B965" s="1"/>
      <c r="C965" s="1"/>
      <c r="D965" s="1"/>
      <c r="E965" s="1"/>
      <c r="F965" s="1"/>
      <c r="G965" s="1"/>
      <c r="H965" s="1"/>
      <c r="I965" s="1"/>
      <c r="J965" s="1"/>
      <c r="K965" s="1"/>
      <c r="L965" s="1"/>
      <c r="T965" s="1"/>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457"/>
      <c r="AT965" s="457"/>
      <c r="AU965" s="457"/>
      <c r="AV965" s="457"/>
      <c r="AW965" s="457"/>
      <c r="AX965" s="457"/>
      <c r="AY965" s="457"/>
      <c r="AZ965" s="457"/>
      <c r="BA965" s="457"/>
      <c r="BB965" s="457"/>
      <c r="BC965" s="457"/>
      <c r="BD965" s="457"/>
      <c r="BE965" s="457"/>
      <c r="BF965" s="457"/>
      <c r="BG965" s="457"/>
      <c r="BH965" s="457"/>
      <c r="BI965" s="457"/>
      <c r="BJ965" s="457"/>
      <c r="BK965" s="457"/>
      <c r="BL965" s="457"/>
      <c r="BM965" s="457"/>
      <c r="BN965" s="457"/>
      <c r="BO965" s="457"/>
      <c r="BP965" s="457"/>
      <c r="BQ965" s="457"/>
      <c r="BR965" s="457"/>
      <c r="BS965" s="457"/>
      <c r="BT965" s="457"/>
      <c r="BU965" s="457"/>
      <c r="BV965" s="457"/>
      <c r="BW965" s="457"/>
    </row>
    <row r="966" spans="1:75" ht="12.75">
      <c r="A966" s="1"/>
      <c r="B966" s="1"/>
      <c r="C966" s="1"/>
      <c r="D966" s="1"/>
      <c r="E966" s="1"/>
      <c r="F966" s="1"/>
      <c r="G966" s="1"/>
      <c r="H966" s="1"/>
      <c r="I966" s="1"/>
      <c r="J966" s="1"/>
      <c r="K966" s="1"/>
      <c r="L966" s="1"/>
      <c r="T966" s="1"/>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457"/>
      <c r="AT966" s="457"/>
      <c r="AU966" s="457"/>
      <c r="AV966" s="457"/>
      <c r="AW966" s="457"/>
      <c r="AX966" s="457"/>
      <c r="AY966" s="457"/>
      <c r="AZ966" s="457"/>
      <c r="BA966" s="457"/>
      <c r="BB966" s="457"/>
      <c r="BC966" s="457"/>
      <c r="BD966" s="457"/>
      <c r="BE966" s="457"/>
      <c r="BF966" s="457"/>
      <c r="BG966" s="457"/>
      <c r="BH966" s="457"/>
      <c r="BI966" s="457"/>
      <c r="BJ966" s="457"/>
      <c r="BK966" s="457"/>
      <c r="BL966" s="457"/>
      <c r="BM966" s="457"/>
      <c r="BN966" s="457"/>
      <c r="BO966" s="457"/>
      <c r="BP966" s="457"/>
      <c r="BQ966" s="457"/>
      <c r="BR966" s="457"/>
      <c r="BS966" s="457"/>
      <c r="BT966" s="457"/>
      <c r="BU966" s="457"/>
      <c r="BV966" s="457"/>
      <c r="BW966" s="457"/>
    </row>
    <row r="967" spans="1:75" ht="12.75">
      <c r="A967" s="1"/>
      <c r="B967" s="1"/>
      <c r="C967" s="1"/>
      <c r="D967" s="1"/>
      <c r="E967" s="1"/>
      <c r="F967" s="1"/>
      <c r="G967" s="1"/>
      <c r="H967" s="1"/>
      <c r="I967" s="1"/>
      <c r="J967" s="1"/>
      <c r="K967" s="1"/>
      <c r="L967" s="1"/>
      <c r="T967" s="1"/>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457"/>
      <c r="AT967" s="457"/>
      <c r="AU967" s="457"/>
      <c r="AV967" s="457"/>
      <c r="AW967" s="457"/>
      <c r="AX967" s="457"/>
      <c r="AY967" s="457"/>
      <c r="AZ967" s="457"/>
      <c r="BA967" s="457"/>
      <c r="BB967" s="457"/>
      <c r="BC967" s="457"/>
      <c r="BD967" s="457"/>
      <c r="BE967" s="457"/>
      <c r="BF967" s="457"/>
      <c r="BG967" s="457"/>
      <c r="BH967" s="457"/>
      <c r="BI967" s="457"/>
      <c r="BJ967" s="457"/>
      <c r="BK967" s="457"/>
      <c r="BL967" s="457"/>
      <c r="BM967" s="457"/>
      <c r="BN967" s="457"/>
      <c r="BO967" s="457"/>
      <c r="BP967" s="457"/>
      <c r="BQ967" s="457"/>
      <c r="BR967" s="457"/>
      <c r="BS967" s="457"/>
      <c r="BT967" s="457"/>
      <c r="BU967" s="457"/>
      <c r="BV967" s="457"/>
      <c r="BW967" s="457"/>
    </row>
    <row r="968" spans="1:75" ht="12.75">
      <c r="A968" s="1"/>
      <c r="B968" s="1"/>
      <c r="C968" s="1"/>
      <c r="D968" s="1"/>
      <c r="E968" s="1"/>
      <c r="F968" s="1"/>
      <c r="G968" s="1"/>
      <c r="H968" s="1"/>
      <c r="I968" s="1"/>
      <c r="J968" s="1"/>
      <c r="K968" s="1"/>
      <c r="L968" s="1"/>
      <c r="T968" s="1"/>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457"/>
      <c r="AT968" s="457"/>
      <c r="AU968" s="457"/>
      <c r="AV968" s="457"/>
      <c r="AW968" s="457"/>
      <c r="AX968" s="457"/>
      <c r="AY968" s="457"/>
      <c r="AZ968" s="457"/>
      <c r="BA968" s="457"/>
      <c r="BB968" s="457"/>
      <c r="BC968" s="457"/>
      <c r="BD968" s="457"/>
      <c r="BE968" s="457"/>
      <c r="BF968" s="457"/>
      <c r="BG968" s="457"/>
      <c r="BH968" s="457"/>
      <c r="BI968" s="457"/>
      <c r="BJ968" s="457"/>
      <c r="BK968" s="457"/>
      <c r="BL968" s="457"/>
      <c r="BM968" s="457"/>
      <c r="BN968" s="457"/>
      <c r="BO968" s="457"/>
      <c r="BP968" s="457"/>
      <c r="BQ968" s="457"/>
      <c r="BR968" s="457"/>
      <c r="BS968" s="457"/>
      <c r="BT968" s="457"/>
      <c r="BU968" s="457"/>
      <c r="BV968" s="457"/>
      <c r="BW968" s="457"/>
    </row>
    <row r="969" spans="1:75" ht="12.75">
      <c r="A969" s="1"/>
      <c r="B969" s="1"/>
      <c r="C969" s="1"/>
      <c r="D969" s="1"/>
      <c r="E969" s="1"/>
      <c r="F969" s="1"/>
      <c r="G969" s="1"/>
      <c r="H969" s="1"/>
      <c r="I969" s="1"/>
      <c r="J969" s="1"/>
      <c r="K969" s="1"/>
      <c r="L969" s="1"/>
      <c r="T969" s="1"/>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457"/>
      <c r="AT969" s="457"/>
      <c r="AU969" s="457"/>
      <c r="AV969" s="457"/>
      <c r="AW969" s="457"/>
      <c r="AX969" s="457"/>
      <c r="AY969" s="457"/>
      <c r="AZ969" s="457"/>
      <c r="BA969" s="457"/>
      <c r="BB969" s="457"/>
      <c r="BC969" s="457"/>
      <c r="BD969" s="457"/>
      <c r="BE969" s="457"/>
      <c r="BF969" s="457"/>
      <c r="BG969" s="457"/>
      <c r="BH969" s="457"/>
      <c r="BI969" s="457"/>
      <c r="BJ969" s="457"/>
      <c r="BK969" s="457"/>
      <c r="BL969" s="457"/>
      <c r="BM969" s="457"/>
      <c r="BN969" s="457"/>
      <c r="BO969" s="457"/>
      <c r="BP969" s="457"/>
      <c r="BQ969" s="457"/>
      <c r="BR969" s="457"/>
      <c r="BS969" s="457"/>
      <c r="BT969" s="457"/>
      <c r="BU969" s="457"/>
      <c r="BV969" s="457"/>
      <c r="BW969" s="457"/>
    </row>
    <row r="970" spans="1:75" ht="12.75">
      <c r="A970" s="1"/>
      <c r="B970" s="1"/>
      <c r="C970" s="1"/>
      <c r="D970" s="1"/>
      <c r="E970" s="1"/>
      <c r="F970" s="1"/>
      <c r="G970" s="1"/>
      <c r="H970" s="1"/>
      <c r="I970" s="1"/>
      <c r="J970" s="1"/>
      <c r="K970" s="1"/>
      <c r="L970" s="1"/>
      <c r="T970" s="1"/>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457"/>
      <c r="AT970" s="457"/>
      <c r="AU970" s="457"/>
      <c r="AV970" s="457"/>
      <c r="AW970" s="457"/>
      <c r="AX970" s="457"/>
      <c r="AY970" s="457"/>
      <c r="AZ970" s="457"/>
      <c r="BA970" s="457"/>
      <c r="BB970" s="457"/>
      <c r="BC970" s="457"/>
      <c r="BD970" s="457"/>
      <c r="BE970" s="457"/>
      <c r="BF970" s="457"/>
      <c r="BG970" s="457"/>
      <c r="BH970" s="457"/>
      <c r="BI970" s="457"/>
      <c r="BJ970" s="457"/>
      <c r="BK970" s="457"/>
      <c r="BL970" s="457"/>
      <c r="BM970" s="457"/>
      <c r="BN970" s="457"/>
      <c r="BO970" s="457"/>
      <c r="BP970" s="457"/>
      <c r="BQ970" s="457"/>
      <c r="BR970" s="457"/>
      <c r="BS970" s="457"/>
      <c r="BT970" s="457"/>
      <c r="BU970" s="457"/>
      <c r="BV970" s="457"/>
      <c r="BW970" s="457"/>
    </row>
    <row r="971" spans="1:75" ht="12.75">
      <c r="A971" s="1"/>
      <c r="B971" s="1"/>
      <c r="C971" s="1"/>
      <c r="D971" s="1"/>
      <c r="E971" s="1"/>
      <c r="F971" s="1"/>
      <c r="G971" s="1"/>
      <c r="H971" s="1"/>
      <c r="I971" s="1"/>
      <c r="J971" s="1"/>
      <c r="K971" s="1"/>
      <c r="L971" s="1"/>
      <c r="T971" s="1"/>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457"/>
      <c r="AT971" s="457"/>
      <c r="AU971" s="457"/>
      <c r="AV971" s="457"/>
      <c r="AW971" s="457"/>
      <c r="AX971" s="457"/>
      <c r="AY971" s="457"/>
      <c r="AZ971" s="457"/>
      <c r="BA971" s="457"/>
      <c r="BB971" s="457"/>
      <c r="BC971" s="457"/>
      <c r="BD971" s="457"/>
      <c r="BE971" s="457"/>
      <c r="BF971" s="457"/>
      <c r="BG971" s="457"/>
      <c r="BH971" s="457"/>
      <c r="BI971" s="457"/>
      <c r="BJ971" s="457"/>
      <c r="BK971" s="457"/>
      <c r="BL971" s="457"/>
      <c r="BM971" s="457"/>
      <c r="BN971" s="457"/>
      <c r="BO971" s="457"/>
      <c r="BP971" s="457"/>
      <c r="BQ971" s="457"/>
      <c r="BR971" s="457"/>
      <c r="BS971" s="457"/>
      <c r="BT971" s="457"/>
      <c r="BU971" s="457"/>
      <c r="BV971" s="457"/>
      <c r="BW971" s="457"/>
    </row>
    <row r="972" spans="1:75" ht="12.75">
      <c r="A972" s="1"/>
      <c r="B972" s="1"/>
      <c r="C972" s="1"/>
      <c r="D972" s="1"/>
      <c r="E972" s="1"/>
      <c r="F972" s="1"/>
      <c r="G972" s="1"/>
      <c r="H972" s="1"/>
      <c r="I972" s="1"/>
      <c r="J972" s="1"/>
      <c r="K972" s="1"/>
      <c r="L972" s="1"/>
      <c r="T972" s="1"/>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457"/>
      <c r="AT972" s="457"/>
      <c r="AU972" s="457"/>
      <c r="AV972" s="457"/>
      <c r="AW972" s="457"/>
      <c r="AX972" s="457"/>
      <c r="AY972" s="457"/>
      <c r="AZ972" s="457"/>
      <c r="BA972" s="457"/>
      <c r="BB972" s="457"/>
      <c r="BC972" s="457"/>
      <c r="BD972" s="457"/>
      <c r="BE972" s="457"/>
      <c r="BF972" s="457"/>
      <c r="BG972" s="457"/>
      <c r="BH972" s="457"/>
      <c r="BI972" s="457"/>
      <c r="BJ972" s="457"/>
      <c r="BK972" s="457"/>
      <c r="BL972" s="457"/>
      <c r="BM972" s="457"/>
      <c r="BN972" s="457"/>
      <c r="BO972" s="457"/>
      <c r="BP972" s="457"/>
      <c r="BQ972" s="457"/>
      <c r="BR972" s="457"/>
      <c r="BS972" s="457"/>
      <c r="BT972" s="457"/>
      <c r="BU972" s="457"/>
      <c r="BV972" s="457"/>
      <c r="BW972" s="457"/>
    </row>
    <row r="973" spans="1:75" ht="12.75">
      <c r="A973" s="1"/>
      <c r="B973" s="1"/>
      <c r="C973" s="1"/>
      <c r="D973" s="1"/>
      <c r="E973" s="1"/>
      <c r="F973" s="1"/>
      <c r="G973" s="1"/>
      <c r="H973" s="1"/>
      <c r="I973" s="1"/>
      <c r="J973" s="1"/>
      <c r="K973" s="1"/>
      <c r="L973" s="1"/>
      <c r="T973" s="1"/>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457"/>
      <c r="AT973" s="457"/>
      <c r="AU973" s="457"/>
      <c r="AV973" s="457"/>
      <c r="AW973" s="457"/>
      <c r="AX973" s="457"/>
      <c r="AY973" s="457"/>
      <c r="AZ973" s="457"/>
      <c r="BA973" s="457"/>
      <c r="BB973" s="457"/>
      <c r="BC973" s="457"/>
      <c r="BD973" s="457"/>
      <c r="BE973" s="457"/>
      <c r="BF973" s="457"/>
      <c r="BG973" s="457"/>
      <c r="BH973" s="457"/>
      <c r="BI973" s="457"/>
      <c r="BJ973" s="457"/>
      <c r="BK973" s="457"/>
      <c r="BL973" s="457"/>
      <c r="BM973" s="457"/>
      <c r="BN973" s="457"/>
      <c r="BO973" s="457"/>
      <c r="BP973" s="457"/>
      <c r="BQ973" s="457"/>
      <c r="BR973" s="457"/>
      <c r="BS973" s="457"/>
      <c r="BT973" s="457"/>
      <c r="BU973" s="457"/>
      <c r="BV973" s="457"/>
      <c r="BW973" s="457"/>
    </row>
    <row r="974" spans="1:75" ht="12.75">
      <c r="A974" s="1"/>
      <c r="B974" s="1"/>
      <c r="C974" s="1"/>
      <c r="D974" s="1"/>
      <c r="E974" s="1"/>
      <c r="F974" s="1"/>
      <c r="G974" s="1"/>
      <c r="H974" s="1"/>
      <c r="I974" s="1"/>
      <c r="J974" s="1"/>
      <c r="K974" s="1"/>
      <c r="L974" s="1"/>
      <c r="T974" s="1"/>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457"/>
      <c r="AT974" s="457"/>
      <c r="AU974" s="457"/>
      <c r="AV974" s="457"/>
      <c r="AW974" s="457"/>
      <c r="AX974" s="457"/>
      <c r="AY974" s="457"/>
      <c r="AZ974" s="457"/>
      <c r="BA974" s="457"/>
      <c r="BB974" s="457"/>
      <c r="BC974" s="457"/>
      <c r="BD974" s="457"/>
      <c r="BE974" s="457"/>
      <c r="BF974" s="457"/>
      <c r="BG974" s="457"/>
      <c r="BH974" s="457"/>
      <c r="BI974" s="457"/>
      <c r="BJ974" s="457"/>
      <c r="BK974" s="457"/>
      <c r="BL974" s="457"/>
      <c r="BM974" s="457"/>
      <c r="BN974" s="457"/>
      <c r="BO974" s="457"/>
      <c r="BP974" s="457"/>
      <c r="BQ974" s="457"/>
      <c r="BR974" s="457"/>
      <c r="BS974" s="457"/>
      <c r="BT974" s="457"/>
      <c r="BU974" s="457"/>
      <c r="BV974" s="457"/>
      <c r="BW974" s="457"/>
    </row>
    <row r="975" spans="1:75" ht="12.75">
      <c r="A975" s="1"/>
      <c r="B975" s="1"/>
      <c r="C975" s="1"/>
      <c r="D975" s="1"/>
      <c r="E975" s="1"/>
      <c r="F975" s="1"/>
      <c r="G975" s="1"/>
      <c r="H975" s="1"/>
      <c r="I975" s="1"/>
      <c r="J975" s="1"/>
      <c r="K975" s="1"/>
      <c r="L975" s="1"/>
      <c r="T975" s="1"/>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457"/>
      <c r="AT975" s="457"/>
      <c r="AU975" s="457"/>
      <c r="AV975" s="457"/>
      <c r="AW975" s="457"/>
      <c r="AX975" s="457"/>
      <c r="AY975" s="457"/>
      <c r="AZ975" s="457"/>
      <c r="BA975" s="457"/>
      <c r="BB975" s="457"/>
      <c r="BC975" s="457"/>
      <c r="BD975" s="457"/>
      <c r="BE975" s="457"/>
      <c r="BF975" s="457"/>
      <c r="BG975" s="457"/>
      <c r="BH975" s="457"/>
      <c r="BI975" s="457"/>
      <c r="BJ975" s="457"/>
      <c r="BK975" s="457"/>
      <c r="BL975" s="457"/>
      <c r="BM975" s="457"/>
      <c r="BN975" s="457"/>
      <c r="BO975" s="457"/>
      <c r="BP975" s="457"/>
      <c r="BQ975" s="457"/>
      <c r="BR975" s="457"/>
      <c r="BS975" s="457"/>
      <c r="BT975" s="457"/>
      <c r="BU975" s="457"/>
      <c r="BV975" s="457"/>
      <c r="BW975" s="457"/>
    </row>
    <row r="976" spans="1:75" ht="12.75">
      <c r="A976" s="1"/>
      <c r="B976" s="1"/>
      <c r="C976" s="1"/>
      <c r="D976" s="1"/>
      <c r="E976" s="1"/>
      <c r="F976" s="1"/>
      <c r="G976" s="1"/>
      <c r="H976" s="1"/>
      <c r="I976" s="1"/>
      <c r="J976" s="1"/>
      <c r="K976" s="1"/>
      <c r="L976" s="1"/>
      <c r="T976" s="1"/>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457"/>
      <c r="AT976" s="457"/>
      <c r="AU976" s="457"/>
      <c r="AV976" s="457"/>
      <c r="AW976" s="457"/>
      <c r="AX976" s="457"/>
      <c r="AY976" s="457"/>
      <c r="AZ976" s="457"/>
      <c r="BA976" s="457"/>
      <c r="BB976" s="457"/>
      <c r="BC976" s="457"/>
      <c r="BD976" s="457"/>
      <c r="BE976" s="457"/>
      <c r="BF976" s="457"/>
      <c r="BG976" s="457"/>
      <c r="BH976" s="457"/>
      <c r="BI976" s="457"/>
      <c r="BJ976" s="457"/>
      <c r="BK976" s="457"/>
      <c r="BL976" s="457"/>
      <c r="BM976" s="457"/>
      <c r="BN976" s="457"/>
      <c r="BO976" s="457"/>
      <c r="BP976" s="457"/>
      <c r="BQ976" s="457"/>
      <c r="BR976" s="457"/>
      <c r="BS976" s="457"/>
      <c r="BT976" s="457"/>
      <c r="BU976" s="457"/>
      <c r="BV976" s="457"/>
      <c r="BW976" s="457"/>
    </row>
    <row r="977" spans="1:75" ht="12.75">
      <c r="A977" s="1"/>
      <c r="B977" s="1"/>
      <c r="C977" s="1"/>
      <c r="D977" s="1"/>
      <c r="E977" s="1"/>
      <c r="F977" s="1"/>
      <c r="G977" s="1"/>
      <c r="H977" s="1"/>
      <c r="I977" s="1"/>
      <c r="J977" s="1"/>
      <c r="K977" s="1"/>
      <c r="L977" s="1"/>
      <c r="T977" s="1"/>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457"/>
      <c r="AT977" s="457"/>
      <c r="AU977" s="457"/>
      <c r="AV977" s="457"/>
      <c r="AW977" s="457"/>
      <c r="AX977" s="457"/>
      <c r="AY977" s="457"/>
      <c r="AZ977" s="457"/>
      <c r="BA977" s="457"/>
      <c r="BB977" s="457"/>
      <c r="BC977" s="457"/>
      <c r="BD977" s="457"/>
      <c r="BE977" s="457"/>
      <c r="BF977" s="457"/>
      <c r="BG977" s="457"/>
      <c r="BH977" s="457"/>
      <c r="BI977" s="457"/>
      <c r="BJ977" s="457"/>
      <c r="BK977" s="457"/>
      <c r="BL977" s="457"/>
      <c r="BM977" s="457"/>
      <c r="BN977" s="457"/>
      <c r="BO977" s="457"/>
      <c r="BP977" s="457"/>
      <c r="BQ977" s="457"/>
      <c r="BR977" s="457"/>
      <c r="BS977" s="457"/>
      <c r="BT977" s="457"/>
      <c r="BU977" s="457"/>
      <c r="BV977" s="457"/>
      <c r="BW977" s="457"/>
    </row>
    <row r="978" spans="1:75" ht="12.75">
      <c r="A978" s="1"/>
      <c r="B978" s="1"/>
      <c r="C978" s="1"/>
      <c r="D978" s="1"/>
      <c r="E978" s="1"/>
      <c r="F978" s="1"/>
      <c r="G978" s="1"/>
      <c r="H978" s="1"/>
      <c r="I978" s="1"/>
      <c r="J978" s="1"/>
      <c r="K978" s="1"/>
      <c r="L978" s="1"/>
      <c r="T978" s="1"/>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457"/>
      <c r="AT978" s="457"/>
      <c r="AU978" s="457"/>
      <c r="AV978" s="457"/>
      <c r="AW978" s="457"/>
      <c r="AX978" s="457"/>
      <c r="AY978" s="457"/>
      <c r="AZ978" s="457"/>
      <c r="BA978" s="457"/>
      <c r="BB978" s="457"/>
      <c r="BC978" s="457"/>
      <c r="BD978" s="457"/>
      <c r="BE978" s="457"/>
      <c r="BF978" s="457"/>
      <c r="BG978" s="457"/>
      <c r="BH978" s="457"/>
      <c r="BI978" s="457"/>
      <c r="BJ978" s="457"/>
      <c r="BK978" s="457"/>
      <c r="BL978" s="457"/>
      <c r="BM978" s="457"/>
      <c r="BN978" s="457"/>
      <c r="BO978" s="457"/>
      <c r="BP978" s="457"/>
      <c r="BQ978" s="457"/>
      <c r="BR978" s="457"/>
      <c r="BS978" s="457"/>
      <c r="BT978" s="457"/>
      <c r="BU978" s="457"/>
      <c r="BV978" s="457"/>
      <c r="BW978" s="457"/>
    </row>
    <row r="979" spans="1:75" ht="12.75">
      <c r="A979" s="1"/>
      <c r="B979" s="1"/>
      <c r="C979" s="1"/>
      <c r="D979" s="1"/>
      <c r="E979" s="1"/>
      <c r="F979" s="1"/>
      <c r="G979" s="1"/>
      <c r="H979" s="1"/>
      <c r="I979" s="1"/>
      <c r="J979" s="1"/>
      <c r="K979" s="1"/>
      <c r="L979" s="1"/>
      <c r="T979" s="1"/>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457"/>
      <c r="AT979" s="457"/>
      <c r="AU979" s="457"/>
      <c r="AV979" s="457"/>
      <c r="AW979" s="457"/>
      <c r="AX979" s="457"/>
      <c r="AY979" s="457"/>
      <c r="AZ979" s="457"/>
      <c r="BA979" s="457"/>
      <c r="BB979" s="457"/>
      <c r="BC979" s="457"/>
      <c r="BD979" s="457"/>
      <c r="BE979" s="457"/>
      <c r="BF979" s="457"/>
      <c r="BG979" s="457"/>
      <c r="BH979" s="457"/>
      <c r="BI979" s="457"/>
      <c r="BJ979" s="457"/>
      <c r="BK979" s="457"/>
      <c r="BL979" s="457"/>
      <c r="BM979" s="457"/>
      <c r="BN979" s="457"/>
      <c r="BO979" s="457"/>
      <c r="BP979" s="457"/>
      <c r="BQ979" s="457"/>
      <c r="BR979" s="457"/>
      <c r="BS979" s="457"/>
      <c r="BT979" s="457"/>
      <c r="BU979" s="457"/>
      <c r="BV979" s="457"/>
      <c r="BW979" s="457"/>
    </row>
    <row r="980" spans="1:75" ht="12.75">
      <c r="A980" s="1"/>
      <c r="B980" s="1"/>
      <c r="C980" s="1"/>
      <c r="D980" s="1"/>
      <c r="E980" s="1"/>
      <c r="F980" s="1"/>
      <c r="G980" s="1"/>
      <c r="H980" s="1"/>
      <c r="I980" s="1"/>
      <c r="J980" s="1"/>
      <c r="K980" s="1"/>
      <c r="L980" s="1"/>
      <c r="T980" s="1"/>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457"/>
      <c r="AT980" s="457"/>
      <c r="AU980" s="457"/>
      <c r="AV980" s="457"/>
      <c r="AW980" s="457"/>
      <c r="AX980" s="457"/>
      <c r="AY980" s="457"/>
      <c r="AZ980" s="457"/>
      <c r="BA980" s="457"/>
      <c r="BB980" s="457"/>
      <c r="BC980" s="457"/>
      <c r="BD980" s="457"/>
      <c r="BE980" s="457"/>
      <c r="BF980" s="457"/>
      <c r="BG980" s="457"/>
      <c r="BH980" s="457"/>
      <c r="BI980" s="457"/>
      <c r="BJ980" s="457"/>
      <c r="BK980" s="457"/>
      <c r="BL980" s="457"/>
      <c r="BM980" s="457"/>
      <c r="BN980" s="457"/>
      <c r="BO980" s="457"/>
      <c r="BP980" s="457"/>
      <c r="BQ980" s="457"/>
      <c r="BR980" s="457"/>
      <c r="BS980" s="457"/>
      <c r="BT980" s="457"/>
      <c r="BU980" s="457"/>
      <c r="BV980" s="457"/>
      <c r="BW980" s="457"/>
    </row>
    <row r="981" spans="1:75" ht="12.75">
      <c r="A981" s="1"/>
      <c r="B981" s="1"/>
      <c r="C981" s="1"/>
      <c r="D981" s="1"/>
      <c r="E981" s="1"/>
      <c r="F981" s="1"/>
      <c r="G981" s="1"/>
      <c r="H981" s="1"/>
      <c r="I981" s="1"/>
      <c r="J981" s="1"/>
      <c r="K981" s="1"/>
      <c r="L981" s="1"/>
      <c r="T981" s="1"/>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457"/>
      <c r="AT981" s="457"/>
      <c r="AU981" s="457"/>
      <c r="AV981" s="457"/>
      <c r="AW981" s="457"/>
      <c r="AX981" s="457"/>
      <c r="AY981" s="457"/>
      <c r="AZ981" s="457"/>
      <c r="BA981" s="457"/>
      <c r="BB981" s="457"/>
      <c r="BC981" s="457"/>
      <c r="BD981" s="457"/>
      <c r="BE981" s="457"/>
      <c r="BF981" s="457"/>
      <c r="BG981" s="457"/>
      <c r="BH981" s="457"/>
      <c r="BI981" s="457"/>
      <c r="BJ981" s="457"/>
      <c r="BK981" s="457"/>
      <c r="BL981" s="457"/>
      <c r="BM981" s="457"/>
      <c r="BN981" s="457"/>
      <c r="BO981" s="457"/>
      <c r="BP981" s="457"/>
      <c r="BQ981" s="457"/>
      <c r="BR981" s="457"/>
      <c r="BS981" s="457"/>
      <c r="BT981" s="457"/>
      <c r="BU981" s="457"/>
      <c r="BV981" s="457"/>
      <c r="BW981" s="457"/>
    </row>
    <row r="982" spans="1:75" ht="12.75">
      <c r="A982" s="1"/>
      <c r="B982" s="1"/>
      <c r="C982" s="1"/>
      <c r="D982" s="1"/>
      <c r="E982" s="1"/>
      <c r="F982" s="1"/>
      <c r="G982" s="1"/>
      <c r="H982" s="1"/>
      <c r="I982" s="1"/>
      <c r="J982" s="1"/>
      <c r="K982" s="1"/>
      <c r="L982" s="1"/>
      <c r="T982" s="1"/>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457"/>
      <c r="AT982" s="457"/>
      <c r="AU982" s="457"/>
      <c r="AV982" s="457"/>
      <c r="AW982" s="457"/>
      <c r="AX982" s="457"/>
      <c r="AY982" s="457"/>
      <c r="AZ982" s="457"/>
      <c r="BA982" s="457"/>
      <c r="BB982" s="457"/>
      <c r="BC982" s="457"/>
      <c r="BD982" s="457"/>
      <c r="BE982" s="457"/>
      <c r="BF982" s="457"/>
      <c r="BG982" s="457"/>
      <c r="BH982" s="457"/>
      <c r="BI982" s="457"/>
      <c r="BJ982" s="457"/>
      <c r="BK982" s="457"/>
      <c r="BL982" s="457"/>
      <c r="BM982" s="457"/>
      <c r="BN982" s="457"/>
      <c r="BO982" s="457"/>
      <c r="BP982" s="457"/>
      <c r="BQ982" s="457"/>
      <c r="BR982" s="457"/>
      <c r="BS982" s="457"/>
      <c r="BT982" s="457"/>
      <c r="BU982" s="457"/>
      <c r="BV982" s="457"/>
      <c r="BW982" s="457"/>
    </row>
    <row r="983" spans="1:75" ht="12.75">
      <c r="A983" s="1"/>
      <c r="B983" s="1"/>
      <c r="C983" s="1"/>
      <c r="D983" s="1"/>
      <c r="E983" s="1"/>
      <c r="F983" s="1"/>
      <c r="G983" s="1"/>
      <c r="H983" s="1"/>
      <c r="I983" s="1"/>
      <c r="J983" s="1"/>
      <c r="K983" s="1"/>
      <c r="L983" s="1"/>
      <c r="T983" s="1"/>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457"/>
      <c r="AT983" s="457"/>
      <c r="AU983" s="457"/>
      <c r="AV983" s="457"/>
      <c r="AW983" s="457"/>
      <c r="AX983" s="457"/>
      <c r="AY983" s="457"/>
      <c r="AZ983" s="457"/>
      <c r="BA983" s="457"/>
      <c r="BB983" s="457"/>
      <c r="BC983" s="457"/>
      <c r="BD983" s="457"/>
      <c r="BE983" s="457"/>
      <c r="BF983" s="457"/>
      <c r="BG983" s="457"/>
      <c r="BH983" s="457"/>
      <c r="BI983" s="457"/>
      <c r="BJ983" s="457"/>
      <c r="BK983" s="457"/>
      <c r="BL983" s="457"/>
      <c r="BM983" s="457"/>
      <c r="BN983" s="457"/>
      <c r="BO983" s="457"/>
      <c r="BP983" s="457"/>
      <c r="BQ983" s="457"/>
      <c r="BR983" s="457"/>
      <c r="BS983" s="457"/>
      <c r="BT983" s="457"/>
      <c r="BU983" s="457"/>
      <c r="BV983" s="457"/>
      <c r="BW983" s="457"/>
    </row>
    <row r="984" spans="1:75" ht="12.75">
      <c r="A984" s="1"/>
      <c r="B984" s="1"/>
      <c r="C984" s="1"/>
      <c r="D984" s="1"/>
      <c r="E984" s="1"/>
      <c r="F984" s="1"/>
      <c r="G984" s="1"/>
      <c r="H984" s="1"/>
      <c r="I984" s="1"/>
      <c r="J984" s="1"/>
      <c r="K984" s="1"/>
      <c r="L984" s="1"/>
      <c r="T984" s="1"/>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457"/>
      <c r="AT984" s="457"/>
      <c r="AU984" s="457"/>
      <c r="AV984" s="457"/>
      <c r="AW984" s="457"/>
      <c r="AX984" s="457"/>
      <c r="AY984" s="457"/>
      <c r="AZ984" s="457"/>
      <c r="BA984" s="457"/>
      <c r="BB984" s="457"/>
      <c r="BC984" s="457"/>
      <c r="BD984" s="457"/>
      <c r="BE984" s="457"/>
      <c r="BF984" s="457"/>
      <c r="BG984" s="457"/>
      <c r="BH984" s="457"/>
      <c r="BI984" s="457"/>
      <c r="BJ984" s="457"/>
      <c r="BK984" s="457"/>
      <c r="BL984" s="457"/>
      <c r="BM984" s="457"/>
      <c r="BN984" s="457"/>
      <c r="BO984" s="457"/>
      <c r="BP984" s="457"/>
      <c r="BQ984" s="457"/>
      <c r="BR984" s="457"/>
      <c r="BS984" s="457"/>
      <c r="BT984" s="457"/>
      <c r="BU984" s="457"/>
      <c r="BV984" s="457"/>
      <c r="BW984" s="457"/>
    </row>
    <row r="985" spans="1:75" ht="12.75">
      <c r="A985" s="1"/>
      <c r="B985" s="1"/>
      <c r="C985" s="1"/>
      <c r="D985" s="1"/>
      <c r="E985" s="1"/>
      <c r="F985" s="1"/>
      <c r="G985" s="1"/>
      <c r="H985" s="1"/>
      <c r="I985" s="1"/>
      <c r="J985" s="1"/>
      <c r="K985" s="1"/>
      <c r="L985" s="1"/>
      <c r="T985" s="1"/>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457"/>
      <c r="AT985" s="457"/>
      <c r="AU985" s="457"/>
      <c r="AV985" s="457"/>
      <c r="AW985" s="457"/>
      <c r="AX985" s="457"/>
      <c r="AY985" s="457"/>
      <c r="AZ985" s="457"/>
      <c r="BA985" s="457"/>
      <c r="BB985" s="457"/>
      <c r="BC985" s="457"/>
      <c r="BD985" s="457"/>
      <c r="BE985" s="457"/>
      <c r="BF985" s="457"/>
      <c r="BG985" s="457"/>
      <c r="BH985" s="457"/>
      <c r="BI985" s="457"/>
      <c r="BJ985" s="457"/>
      <c r="BK985" s="457"/>
      <c r="BL985" s="457"/>
      <c r="BM985" s="457"/>
      <c r="BN985" s="457"/>
      <c r="BO985" s="457"/>
      <c r="BP985" s="457"/>
      <c r="BQ985" s="457"/>
      <c r="BR985" s="457"/>
      <c r="BS985" s="457"/>
      <c r="BT985" s="457"/>
      <c r="BU985" s="457"/>
      <c r="BV985" s="457"/>
      <c r="BW985" s="457"/>
    </row>
    <row r="986" spans="1:75" ht="12.75">
      <c r="A986" s="1"/>
      <c r="B986" s="1"/>
      <c r="C986" s="1"/>
      <c r="D986" s="1"/>
      <c r="E986" s="1"/>
      <c r="F986" s="1"/>
      <c r="G986" s="1"/>
      <c r="H986" s="1"/>
      <c r="I986" s="1"/>
      <c r="J986" s="1"/>
      <c r="K986" s="1"/>
      <c r="L986" s="1"/>
      <c r="T986" s="1"/>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457"/>
      <c r="AT986" s="457"/>
      <c r="AU986" s="457"/>
      <c r="AV986" s="457"/>
      <c r="AW986" s="457"/>
      <c r="AX986" s="457"/>
      <c r="AY986" s="457"/>
      <c r="AZ986" s="457"/>
      <c r="BA986" s="457"/>
      <c r="BB986" s="457"/>
      <c r="BC986" s="457"/>
      <c r="BD986" s="457"/>
      <c r="BE986" s="457"/>
      <c r="BF986" s="457"/>
      <c r="BG986" s="457"/>
      <c r="BH986" s="457"/>
      <c r="BI986" s="457"/>
      <c r="BJ986" s="457"/>
      <c r="BK986" s="457"/>
      <c r="BL986" s="457"/>
      <c r="BM986" s="457"/>
      <c r="BN986" s="457"/>
      <c r="BO986" s="457"/>
      <c r="BP986" s="457"/>
      <c r="BQ986" s="457"/>
      <c r="BR986" s="457"/>
      <c r="BS986" s="457"/>
      <c r="BT986" s="457"/>
      <c r="BU986" s="457"/>
      <c r="BV986" s="457"/>
      <c r="BW986" s="457"/>
    </row>
    <row r="987" spans="1:75" ht="12.75">
      <c r="A987" s="1"/>
      <c r="B987" s="1"/>
      <c r="C987" s="1"/>
      <c r="D987" s="1"/>
      <c r="E987" s="1"/>
      <c r="F987" s="1"/>
      <c r="G987" s="1"/>
      <c r="H987" s="1"/>
      <c r="I987" s="1"/>
      <c r="J987" s="1"/>
      <c r="K987" s="1"/>
      <c r="L987" s="1"/>
      <c r="T987" s="1"/>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457"/>
      <c r="AT987" s="457"/>
      <c r="AU987" s="457"/>
      <c r="AV987" s="457"/>
      <c r="AW987" s="457"/>
      <c r="AX987" s="457"/>
      <c r="AY987" s="457"/>
      <c r="AZ987" s="457"/>
      <c r="BA987" s="457"/>
      <c r="BB987" s="457"/>
      <c r="BC987" s="457"/>
      <c r="BD987" s="457"/>
      <c r="BE987" s="457"/>
      <c r="BF987" s="457"/>
      <c r="BG987" s="457"/>
      <c r="BH987" s="457"/>
      <c r="BI987" s="457"/>
      <c r="BJ987" s="457"/>
      <c r="BK987" s="457"/>
      <c r="BL987" s="457"/>
      <c r="BM987" s="457"/>
      <c r="BN987" s="457"/>
      <c r="BO987" s="457"/>
      <c r="BP987" s="457"/>
      <c r="BQ987" s="457"/>
      <c r="BR987" s="457"/>
      <c r="BS987" s="457"/>
      <c r="BT987" s="457"/>
      <c r="BU987" s="457"/>
      <c r="BV987" s="457"/>
      <c r="BW987" s="457"/>
    </row>
    <row r="988" spans="1:75" ht="12.75">
      <c r="A988" s="1"/>
      <c r="B988" s="1"/>
      <c r="C988" s="1"/>
      <c r="D988" s="1"/>
      <c r="E988" s="1"/>
      <c r="F988" s="1"/>
      <c r="G988" s="1"/>
      <c r="H988" s="1"/>
      <c r="I988" s="1"/>
      <c r="J988" s="1"/>
      <c r="K988" s="1"/>
      <c r="L988" s="1"/>
      <c r="T988" s="1"/>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457"/>
      <c r="AT988" s="457"/>
      <c r="AU988" s="457"/>
      <c r="AV988" s="457"/>
      <c r="AW988" s="457"/>
      <c r="AX988" s="457"/>
      <c r="AY988" s="457"/>
      <c r="AZ988" s="457"/>
      <c r="BA988" s="457"/>
      <c r="BB988" s="457"/>
      <c r="BC988" s="457"/>
      <c r="BD988" s="457"/>
      <c r="BE988" s="457"/>
      <c r="BF988" s="457"/>
      <c r="BG988" s="457"/>
      <c r="BH988" s="457"/>
      <c r="BI988" s="457"/>
      <c r="BJ988" s="457"/>
      <c r="BK988" s="457"/>
      <c r="BL988" s="457"/>
      <c r="BM988" s="457"/>
      <c r="BN988" s="457"/>
      <c r="BO988" s="457"/>
      <c r="BP988" s="457"/>
      <c r="BQ988" s="457"/>
      <c r="BR988" s="457"/>
      <c r="BS988" s="457"/>
      <c r="BT988" s="457"/>
      <c r="BU988" s="457"/>
      <c r="BV988" s="457"/>
      <c r="BW988" s="457"/>
    </row>
    <row r="989" spans="1:75" ht="12.75">
      <c r="A989" s="1"/>
      <c r="B989" s="1"/>
      <c r="C989" s="1"/>
      <c r="D989" s="1"/>
      <c r="E989" s="1"/>
      <c r="F989" s="1"/>
      <c r="G989" s="1"/>
      <c r="H989" s="1"/>
      <c r="I989" s="1"/>
      <c r="J989" s="1"/>
      <c r="K989" s="1"/>
      <c r="L989" s="1"/>
      <c r="T989" s="1"/>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457"/>
      <c r="AT989" s="457"/>
      <c r="AU989" s="457"/>
      <c r="AV989" s="457"/>
      <c r="AW989" s="457"/>
      <c r="AX989" s="457"/>
      <c r="AY989" s="457"/>
      <c r="AZ989" s="457"/>
      <c r="BA989" s="457"/>
      <c r="BB989" s="457"/>
      <c r="BC989" s="457"/>
      <c r="BD989" s="457"/>
      <c r="BE989" s="457"/>
      <c r="BF989" s="457"/>
      <c r="BG989" s="457"/>
      <c r="BH989" s="457"/>
      <c r="BI989" s="457"/>
      <c r="BJ989" s="457"/>
      <c r="BK989" s="457"/>
      <c r="BL989" s="457"/>
      <c r="BM989" s="457"/>
      <c r="BN989" s="457"/>
      <c r="BO989" s="457"/>
      <c r="BP989" s="457"/>
      <c r="BQ989" s="457"/>
      <c r="BR989" s="457"/>
      <c r="BS989" s="457"/>
      <c r="BT989" s="457"/>
      <c r="BU989" s="457"/>
      <c r="BV989" s="457"/>
      <c r="BW989" s="457"/>
    </row>
    <row r="990" spans="1:75" ht="12.75">
      <c r="A990" s="1"/>
      <c r="B990" s="1"/>
      <c r="C990" s="1"/>
      <c r="D990" s="1"/>
      <c r="E990" s="1"/>
      <c r="F990" s="1"/>
      <c r="G990" s="1"/>
      <c r="H990" s="1"/>
      <c r="I990" s="1"/>
      <c r="J990" s="1"/>
      <c r="K990" s="1"/>
      <c r="L990" s="1"/>
      <c r="T990" s="1"/>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457"/>
      <c r="AT990" s="457"/>
      <c r="AU990" s="457"/>
      <c r="AV990" s="457"/>
      <c r="AW990" s="457"/>
      <c r="AX990" s="457"/>
      <c r="AY990" s="457"/>
      <c r="AZ990" s="457"/>
      <c r="BA990" s="457"/>
      <c r="BB990" s="457"/>
      <c r="BC990" s="457"/>
      <c r="BD990" s="457"/>
      <c r="BE990" s="457"/>
      <c r="BF990" s="457"/>
      <c r="BG990" s="457"/>
      <c r="BH990" s="457"/>
      <c r="BI990" s="457"/>
      <c r="BJ990" s="457"/>
      <c r="BK990" s="457"/>
      <c r="BL990" s="457"/>
      <c r="BM990" s="457"/>
      <c r="BN990" s="457"/>
      <c r="BO990" s="457"/>
      <c r="BP990" s="457"/>
      <c r="BQ990" s="457"/>
      <c r="BR990" s="457"/>
      <c r="BS990" s="457"/>
      <c r="BT990" s="457"/>
      <c r="BU990" s="457"/>
      <c r="BV990" s="457"/>
      <c r="BW990" s="457"/>
    </row>
    <row r="991" spans="1:75" ht="12.75">
      <c r="A991" s="1"/>
      <c r="B991" s="1"/>
      <c r="C991" s="1"/>
      <c r="D991" s="1"/>
      <c r="E991" s="1"/>
      <c r="F991" s="1"/>
      <c r="G991" s="1"/>
      <c r="H991" s="1"/>
      <c r="I991" s="1"/>
      <c r="J991" s="1"/>
      <c r="K991" s="1"/>
      <c r="L991" s="1"/>
      <c r="T991" s="1"/>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457"/>
      <c r="AT991" s="457"/>
      <c r="AU991" s="457"/>
      <c r="AV991" s="457"/>
      <c r="AW991" s="457"/>
      <c r="AX991" s="457"/>
      <c r="AY991" s="457"/>
      <c r="AZ991" s="457"/>
      <c r="BA991" s="457"/>
      <c r="BB991" s="457"/>
      <c r="BC991" s="457"/>
      <c r="BD991" s="457"/>
      <c r="BE991" s="457"/>
      <c r="BF991" s="457"/>
      <c r="BG991" s="457"/>
      <c r="BH991" s="457"/>
      <c r="BI991" s="457"/>
      <c r="BJ991" s="457"/>
      <c r="BK991" s="457"/>
      <c r="BL991" s="457"/>
      <c r="BM991" s="457"/>
      <c r="BN991" s="457"/>
      <c r="BO991" s="457"/>
      <c r="BP991" s="457"/>
      <c r="BQ991" s="457"/>
      <c r="BR991" s="457"/>
      <c r="BS991" s="457"/>
      <c r="BT991" s="457"/>
      <c r="BU991" s="457"/>
      <c r="BV991" s="457"/>
      <c r="BW991" s="457"/>
    </row>
    <row r="992" spans="1:75" ht="12.75">
      <c r="A992" s="1"/>
      <c r="B992" s="1"/>
      <c r="C992" s="1"/>
      <c r="D992" s="1"/>
      <c r="E992" s="1"/>
      <c r="F992" s="1"/>
      <c r="G992" s="1"/>
      <c r="H992" s="1"/>
      <c r="I992" s="1"/>
      <c r="J992" s="1"/>
      <c r="K992" s="1"/>
      <c r="L992" s="1"/>
      <c r="T992" s="1"/>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457"/>
      <c r="AT992" s="457"/>
      <c r="AU992" s="457"/>
      <c r="AV992" s="457"/>
      <c r="AW992" s="457"/>
      <c r="AX992" s="457"/>
      <c r="AY992" s="457"/>
      <c r="AZ992" s="457"/>
      <c r="BA992" s="457"/>
      <c r="BB992" s="457"/>
      <c r="BC992" s="457"/>
      <c r="BD992" s="457"/>
      <c r="BE992" s="457"/>
      <c r="BF992" s="457"/>
      <c r="BG992" s="457"/>
      <c r="BH992" s="457"/>
      <c r="BI992" s="457"/>
      <c r="BJ992" s="457"/>
      <c r="BK992" s="457"/>
      <c r="BL992" s="457"/>
      <c r="BM992" s="457"/>
      <c r="BN992" s="457"/>
      <c r="BO992" s="457"/>
      <c r="BP992" s="457"/>
      <c r="BQ992" s="457"/>
      <c r="BR992" s="457"/>
      <c r="BS992" s="457"/>
      <c r="BT992" s="457"/>
      <c r="BU992" s="457"/>
      <c r="BV992" s="457"/>
      <c r="BW992" s="457"/>
    </row>
    <row r="993" spans="1:75" ht="12.75">
      <c r="A993" s="1"/>
      <c r="B993" s="1"/>
      <c r="C993" s="1"/>
      <c r="D993" s="1"/>
      <c r="E993" s="1"/>
      <c r="F993" s="1"/>
      <c r="G993" s="1"/>
      <c r="H993" s="1"/>
      <c r="I993" s="1"/>
      <c r="J993" s="1"/>
      <c r="K993" s="1"/>
      <c r="L993" s="1"/>
      <c r="T993" s="1"/>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457"/>
      <c r="AT993" s="457"/>
      <c r="AU993" s="457"/>
      <c r="AV993" s="457"/>
      <c r="AW993" s="457"/>
      <c r="AX993" s="457"/>
      <c r="AY993" s="457"/>
      <c r="AZ993" s="457"/>
      <c r="BA993" s="457"/>
      <c r="BB993" s="457"/>
      <c r="BC993" s="457"/>
      <c r="BD993" s="457"/>
      <c r="BE993" s="457"/>
      <c r="BF993" s="457"/>
      <c r="BG993" s="457"/>
      <c r="BH993" s="457"/>
      <c r="BI993" s="457"/>
      <c r="BJ993" s="457"/>
      <c r="BK993" s="457"/>
      <c r="BL993" s="457"/>
      <c r="BM993" s="457"/>
      <c r="BN993" s="457"/>
      <c r="BO993" s="457"/>
      <c r="BP993" s="457"/>
      <c r="BQ993" s="457"/>
      <c r="BR993" s="457"/>
      <c r="BS993" s="457"/>
      <c r="BT993" s="457"/>
      <c r="BU993" s="457"/>
      <c r="BV993" s="457"/>
      <c r="BW993" s="457"/>
    </row>
    <row r="994" spans="1:75" ht="12.75">
      <c r="A994" s="1"/>
      <c r="B994" s="1"/>
      <c r="C994" s="1"/>
      <c r="D994" s="1"/>
      <c r="E994" s="1"/>
      <c r="F994" s="1"/>
      <c r="G994" s="1"/>
      <c r="H994" s="1"/>
      <c r="I994" s="1"/>
      <c r="J994" s="1"/>
      <c r="K994" s="1"/>
      <c r="L994" s="1"/>
      <c r="T994" s="1"/>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457"/>
      <c r="AT994" s="457"/>
      <c r="AU994" s="457"/>
      <c r="AV994" s="457"/>
      <c r="AW994" s="457"/>
      <c r="AX994" s="457"/>
      <c r="AY994" s="457"/>
      <c r="AZ994" s="457"/>
      <c r="BA994" s="457"/>
      <c r="BB994" s="457"/>
      <c r="BC994" s="457"/>
      <c r="BD994" s="457"/>
      <c r="BE994" s="457"/>
      <c r="BF994" s="457"/>
      <c r="BG994" s="457"/>
      <c r="BH994" s="457"/>
      <c r="BI994" s="457"/>
      <c r="BJ994" s="457"/>
      <c r="BK994" s="457"/>
      <c r="BL994" s="457"/>
      <c r="BM994" s="457"/>
      <c r="BN994" s="457"/>
      <c r="BO994" s="457"/>
      <c r="BP994" s="457"/>
      <c r="BQ994" s="457"/>
      <c r="BR994" s="457"/>
      <c r="BS994" s="457"/>
      <c r="BT994" s="457"/>
      <c r="BU994" s="457"/>
      <c r="BV994" s="457"/>
      <c r="BW994" s="457"/>
    </row>
    <row r="995" spans="1:75" ht="12.75">
      <c r="A995" s="1"/>
      <c r="B995" s="1"/>
      <c r="C995" s="1"/>
      <c r="D995" s="1"/>
      <c r="E995" s="1"/>
      <c r="F995" s="1"/>
      <c r="G995" s="1"/>
      <c r="H995" s="1"/>
      <c r="I995" s="1"/>
      <c r="J995" s="1"/>
      <c r="K995" s="1"/>
      <c r="L995" s="1"/>
      <c r="T995" s="1"/>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457"/>
      <c r="AT995" s="457"/>
      <c r="AU995" s="457"/>
      <c r="AV995" s="457"/>
      <c r="AW995" s="457"/>
      <c r="AX995" s="457"/>
      <c r="AY995" s="457"/>
      <c r="AZ995" s="457"/>
      <c r="BA995" s="457"/>
      <c r="BB995" s="457"/>
      <c r="BC995" s="457"/>
      <c r="BD995" s="457"/>
      <c r="BE995" s="457"/>
      <c r="BF995" s="457"/>
      <c r="BG995" s="457"/>
      <c r="BH995" s="457"/>
      <c r="BI995" s="457"/>
      <c r="BJ995" s="457"/>
      <c r="BK995" s="457"/>
      <c r="BL995" s="457"/>
      <c r="BM995" s="457"/>
      <c r="BN995" s="457"/>
      <c r="BO995" s="457"/>
      <c r="BP995" s="457"/>
      <c r="BQ995" s="457"/>
      <c r="BR995" s="457"/>
      <c r="BS995" s="457"/>
      <c r="BT995" s="457"/>
      <c r="BU995" s="457"/>
      <c r="BV995" s="457"/>
      <c r="BW995" s="457"/>
    </row>
    <row r="996" spans="1:75" ht="12.75">
      <c r="A996" s="1"/>
      <c r="B996" s="1"/>
      <c r="C996" s="1"/>
      <c r="D996" s="1"/>
      <c r="E996" s="1"/>
      <c r="F996" s="1"/>
      <c r="G996" s="1"/>
      <c r="H996" s="1"/>
      <c r="I996" s="1"/>
      <c r="J996" s="1"/>
      <c r="K996" s="1"/>
      <c r="L996" s="1"/>
      <c r="T996" s="1"/>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457"/>
      <c r="AT996" s="457"/>
      <c r="AU996" s="457"/>
      <c r="AV996" s="457"/>
      <c r="AW996" s="457"/>
      <c r="AX996" s="457"/>
      <c r="AY996" s="457"/>
      <c r="AZ996" s="457"/>
      <c r="BA996" s="457"/>
      <c r="BB996" s="457"/>
      <c r="BC996" s="457"/>
      <c r="BD996" s="457"/>
      <c r="BE996" s="457"/>
      <c r="BF996" s="457"/>
      <c r="BG996" s="457"/>
      <c r="BH996" s="457"/>
      <c r="BI996" s="457"/>
      <c r="BJ996" s="457"/>
      <c r="BK996" s="457"/>
      <c r="BL996" s="457"/>
      <c r="BM996" s="457"/>
      <c r="BN996" s="457"/>
      <c r="BO996" s="457"/>
      <c r="BP996" s="457"/>
      <c r="BQ996" s="457"/>
      <c r="BR996" s="457"/>
      <c r="BS996" s="457"/>
      <c r="BT996" s="457"/>
      <c r="BU996" s="457"/>
      <c r="BV996" s="457"/>
      <c r="BW996" s="457"/>
    </row>
    <row r="997" spans="1:75" ht="12.75">
      <c r="A997" s="1"/>
      <c r="B997" s="1"/>
      <c r="C997" s="1"/>
      <c r="D997" s="1"/>
      <c r="E997" s="1"/>
      <c r="F997" s="1"/>
      <c r="G997" s="1"/>
      <c r="H997" s="1"/>
      <c r="I997" s="1"/>
      <c r="J997" s="1"/>
      <c r="K997" s="1"/>
      <c r="L997" s="1"/>
      <c r="T997" s="1"/>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457"/>
      <c r="AT997" s="457"/>
      <c r="AU997" s="457"/>
      <c r="AV997" s="457"/>
      <c r="AW997" s="457"/>
      <c r="AX997" s="457"/>
      <c r="AY997" s="457"/>
      <c r="AZ997" s="457"/>
      <c r="BA997" s="457"/>
      <c r="BB997" s="457"/>
      <c r="BC997" s="457"/>
      <c r="BD997" s="457"/>
      <c r="BE997" s="457"/>
      <c r="BF997" s="457"/>
      <c r="BG997" s="457"/>
      <c r="BH997" s="457"/>
      <c r="BI997" s="457"/>
      <c r="BJ997" s="457"/>
      <c r="BK997" s="457"/>
      <c r="BL997" s="457"/>
      <c r="BM997" s="457"/>
      <c r="BN997" s="457"/>
      <c r="BO997" s="457"/>
      <c r="BP997" s="457"/>
      <c r="BQ997" s="457"/>
      <c r="BR997" s="457"/>
      <c r="BS997" s="457"/>
      <c r="BT997" s="457"/>
      <c r="BU997" s="457"/>
      <c r="BV997" s="457"/>
      <c r="BW997" s="457"/>
    </row>
    <row r="998" spans="1:75" ht="12.75">
      <c r="A998" s="1"/>
      <c r="B998" s="1"/>
      <c r="C998" s="1"/>
      <c r="D998" s="1"/>
      <c r="E998" s="1"/>
      <c r="F998" s="1"/>
      <c r="G998" s="1"/>
      <c r="H998" s="1"/>
      <c r="I998" s="1"/>
      <c r="J998" s="1"/>
      <c r="K998" s="1"/>
      <c r="L998" s="1"/>
      <c r="T998" s="1"/>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457"/>
      <c r="AT998" s="457"/>
      <c r="AU998" s="457"/>
      <c r="AV998" s="457"/>
      <c r="AW998" s="457"/>
      <c r="AX998" s="457"/>
      <c r="AY998" s="457"/>
      <c r="AZ998" s="457"/>
      <c r="BA998" s="457"/>
      <c r="BB998" s="457"/>
      <c r="BC998" s="457"/>
      <c r="BD998" s="457"/>
      <c r="BE998" s="457"/>
      <c r="BF998" s="457"/>
      <c r="BG998" s="457"/>
      <c r="BH998" s="457"/>
      <c r="BI998" s="457"/>
      <c r="BJ998" s="457"/>
      <c r="BK998" s="457"/>
      <c r="BL998" s="457"/>
      <c r="BM998" s="457"/>
      <c r="BN998" s="457"/>
      <c r="BO998" s="457"/>
      <c r="BP998" s="457"/>
      <c r="BQ998" s="457"/>
      <c r="BR998" s="457"/>
      <c r="BS998" s="457"/>
      <c r="BT998" s="457"/>
      <c r="BU998" s="457"/>
      <c r="BV998" s="457"/>
      <c r="BW998" s="457"/>
    </row>
    <row r="999" spans="1:75" ht="12.75">
      <c r="A999" s="1"/>
      <c r="B999" s="1"/>
      <c r="C999" s="1"/>
      <c r="D999" s="1"/>
      <c r="E999" s="1"/>
      <c r="F999" s="1"/>
      <c r="G999" s="1"/>
      <c r="H999" s="1"/>
      <c r="I999" s="1"/>
      <c r="J999" s="1"/>
      <c r="K999" s="1"/>
      <c r="L999" s="1"/>
      <c r="T999" s="1"/>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457"/>
      <c r="AT999" s="457"/>
      <c r="AU999" s="457"/>
      <c r="AV999" s="457"/>
      <c r="AW999" s="457"/>
      <c r="AX999" s="457"/>
      <c r="AY999" s="457"/>
      <c r="AZ999" s="457"/>
      <c r="BA999" s="457"/>
      <c r="BB999" s="457"/>
      <c r="BC999" s="457"/>
      <c r="BD999" s="457"/>
      <c r="BE999" s="457"/>
      <c r="BF999" s="457"/>
      <c r="BG999" s="457"/>
      <c r="BH999" s="457"/>
      <c r="BI999" s="457"/>
      <c r="BJ999" s="457"/>
      <c r="BK999" s="457"/>
      <c r="BL999" s="457"/>
      <c r="BM999" s="457"/>
      <c r="BN999" s="457"/>
      <c r="BO999" s="457"/>
      <c r="BP999" s="457"/>
      <c r="BQ999" s="457"/>
      <c r="BR999" s="457"/>
      <c r="BS999" s="457"/>
      <c r="BT999" s="457"/>
      <c r="BU999" s="457"/>
      <c r="BV999" s="457"/>
      <c r="BW999" s="457"/>
    </row>
    <row r="1000" spans="1:75" ht="12.75">
      <c r="A1000" s="1"/>
      <c r="B1000" s="1"/>
      <c r="C1000" s="1"/>
      <c r="D1000" s="1"/>
      <c r="E1000" s="1"/>
      <c r="F1000" s="1"/>
      <c r="G1000" s="1"/>
      <c r="H1000" s="1"/>
      <c r="I1000" s="1"/>
      <c r="J1000" s="1"/>
      <c r="K1000" s="1"/>
      <c r="L1000" s="1"/>
      <c r="T1000" s="1"/>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457"/>
      <c r="AT1000" s="457"/>
      <c r="AU1000" s="457"/>
      <c r="AV1000" s="457"/>
      <c r="AW1000" s="457"/>
      <c r="AX1000" s="457"/>
      <c r="AY1000" s="457"/>
      <c r="AZ1000" s="457"/>
      <c r="BA1000" s="457"/>
      <c r="BB1000" s="457"/>
      <c r="BC1000" s="457"/>
      <c r="BD1000" s="457"/>
      <c r="BE1000" s="457"/>
      <c r="BF1000" s="457"/>
      <c r="BG1000" s="457"/>
      <c r="BH1000" s="457"/>
      <c r="BI1000" s="457"/>
      <c r="BJ1000" s="457"/>
      <c r="BK1000" s="457"/>
      <c r="BL1000" s="457"/>
      <c r="BM1000" s="457"/>
      <c r="BN1000" s="457"/>
      <c r="BO1000" s="457"/>
      <c r="BP1000" s="457"/>
      <c r="BQ1000" s="457"/>
      <c r="BR1000" s="457"/>
      <c r="BS1000" s="457"/>
      <c r="BT1000" s="457"/>
      <c r="BU1000" s="457"/>
      <c r="BV1000" s="457"/>
      <c r="BW1000" s="457"/>
    </row>
    <row r="1001" spans="1:75" ht="12.75">
      <c r="A1001" s="1"/>
      <c r="B1001" s="1"/>
      <c r="C1001" s="1"/>
      <c r="D1001" s="1"/>
      <c r="E1001" s="1"/>
      <c r="F1001" s="1"/>
      <c r="G1001" s="1"/>
      <c r="H1001" s="1"/>
      <c r="I1001" s="1"/>
      <c r="J1001" s="1"/>
      <c r="K1001" s="1"/>
      <c r="L1001" s="1"/>
      <c r="T1001" s="1"/>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457"/>
      <c r="AT1001" s="457"/>
      <c r="AU1001" s="457"/>
      <c r="AV1001" s="457"/>
      <c r="AW1001" s="457"/>
      <c r="AX1001" s="457"/>
      <c r="AY1001" s="457"/>
      <c r="AZ1001" s="457"/>
      <c r="BA1001" s="457"/>
      <c r="BB1001" s="457"/>
      <c r="BC1001" s="457"/>
      <c r="BD1001" s="457"/>
      <c r="BE1001" s="457"/>
      <c r="BF1001" s="457"/>
      <c r="BG1001" s="457"/>
      <c r="BH1001" s="457"/>
      <c r="BI1001" s="457"/>
      <c r="BJ1001" s="457"/>
      <c r="BK1001" s="457"/>
      <c r="BL1001" s="457"/>
      <c r="BM1001" s="457"/>
      <c r="BN1001" s="457"/>
      <c r="BO1001" s="457"/>
      <c r="BP1001" s="457"/>
      <c r="BQ1001" s="457"/>
      <c r="BR1001" s="457"/>
      <c r="BS1001" s="457"/>
      <c r="BT1001" s="457"/>
      <c r="BU1001" s="457"/>
      <c r="BV1001" s="457"/>
      <c r="BW1001" s="457"/>
    </row>
    <row r="1002" spans="1:75" ht="12.75">
      <c r="A1002" s="1"/>
      <c r="B1002" s="1"/>
      <c r="C1002" s="1"/>
      <c r="D1002" s="1"/>
      <c r="E1002" s="1"/>
      <c r="F1002" s="1"/>
      <c r="G1002" s="1"/>
      <c r="H1002" s="1"/>
      <c r="I1002" s="1"/>
      <c r="J1002" s="1"/>
      <c r="K1002" s="1"/>
      <c r="L1002" s="1"/>
      <c r="T1002" s="1"/>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457"/>
      <c r="AT1002" s="457"/>
      <c r="AU1002" s="457"/>
      <c r="AV1002" s="457"/>
      <c r="AW1002" s="457"/>
      <c r="AX1002" s="457"/>
      <c r="AY1002" s="457"/>
      <c r="AZ1002" s="457"/>
      <c r="BA1002" s="457"/>
      <c r="BB1002" s="457"/>
      <c r="BC1002" s="457"/>
      <c r="BD1002" s="457"/>
      <c r="BE1002" s="457"/>
      <c r="BF1002" s="457"/>
      <c r="BG1002" s="457"/>
      <c r="BH1002" s="457"/>
      <c r="BI1002" s="457"/>
      <c r="BJ1002" s="457"/>
      <c r="BK1002" s="457"/>
      <c r="BL1002" s="457"/>
      <c r="BM1002" s="457"/>
      <c r="BN1002" s="457"/>
      <c r="BO1002" s="457"/>
      <c r="BP1002" s="457"/>
      <c r="BQ1002" s="457"/>
      <c r="BR1002" s="457"/>
      <c r="BS1002" s="457"/>
      <c r="BT1002" s="457"/>
      <c r="BU1002" s="457"/>
      <c r="BV1002" s="457"/>
      <c r="BW1002" s="457"/>
    </row>
    <row r="1003" spans="1:75" ht="12.75">
      <c r="A1003" s="1"/>
      <c r="B1003" s="1"/>
      <c r="C1003" s="1"/>
      <c r="D1003" s="1"/>
      <c r="E1003" s="1"/>
      <c r="F1003" s="1"/>
      <c r="G1003" s="1"/>
      <c r="H1003" s="1"/>
      <c r="I1003" s="1"/>
      <c r="J1003" s="1"/>
      <c r="K1003" s="1"/>
      <c r="L1003" s="1"/>
      <c r="T1003" s="1"/>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457"/>
      <c r="AT1003" s="457"/>
      <c r="AU1003" s="457"/>
      <c r="AV1003" s="457"/>
      <c r="AW1003" s="457"/>
      <c r="AX1003" s="457"/>
      <c r="AY1003" s="457"/>
      <c r="AZ1003" s="457"/>
      <c r="BA1003" s="457"/>
      <c r="BB1003" s="457"/>
      <c r="BC1003" s="457"/>
      <c r="BD1003" s="457"/>
      <c r="BE1003" s="457"/>
      <c r="BF1003" s="457"/>
      <c r="BG1003" s="457"/>
      <c r="BH1003" s="457"/>
      <c r="BI1003" s="457"/>
      <c r="BJ1003" s="457"/>
      <c r="BK1003" s="457"/>
      <c r="BL1003" s="457"/>
      <c r="BM1003" s="457"/>
      <c r="BN1003" s="457"/>
      <c r="BO1003" s="457"/>
      <c r="BP1003" s="457"/>
      <c r="BQ1003" s="457"/>
      <c r="BR1003" s="457"/>
      <c r="BS1003" s="457"/>
      <c r="BT1003" s="457"/>
      <c r="BU1003" s="457"/>
      <c r="BV1003" s="457"/>
      <c r="BW1003" s="457"/>
    </row>
    <row r="1004" spans="1:75" ht="12.75">
      <c r="A1004" s="1"/>
      <c r="B1004" s="1"/>
      <c r="C1004" s="1"/>
      <c r="D1004" s="1"/>
      <c r="E1004" s="1"/>
      <c r="F1004" s="1"/>
      <c r="G1004" s="1"/>
      <c r="H1004" s="1"/>
      <c r="I1004" s="1"/>
      <c r="J1004" s="1"/>
      <c r="K1004" s="1"/>
      <c r="L1004" s="1"/>
      <c r="T1004" s="1"/>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457"/>
      <c r="AT1004" s="457"/>
      <c r="AU1004" s="457"/>
      <c r="AV1004" s="457"/>
      <c r="AW1004" s="457"/>
      <c r="AX1004" s="457"/>
      <c r="AY1004" s="457"/>
      <c r="AZ1004" s="457"/>
      <c r="BA1004" s="457"/>
      <c r="BB1004" s="457"/>
      <c r="BC1004" s="457"/>
      <c r="BD1004" s="457"/>
      <c r="BE1004" s="457"/>
      <c r="BF1004" s="457"/>
      <c r="BG1004" s="457"/>
      <c r="BH1004" s="457"/>
      <c r="BI1004" s="457"/>
      <c r="BJ1004" s="457"/>
      <c r="BK1004" s="457"/>
      <c r="BL1004" s="457"/>
      <c r="BM1004" s="457"/>
      <c r="BN1004" s="457"/>
      <c r="BO1004" s="457"/>
      <c r="BP1004" s="457"/>
      <c r="BQ1004" s="457"/>
      <c r="BR1004" s="457"/>
      <c r="BS1004" s="457"/>
      <c r="BT1004" s="457"/>
      <c r="BU1004" s="457"/>
      <c r="BV1004" s="457"/>
      <c r="BW1004" s="457"/>
    </row>
    <row r="1005" spans="1:75" ht="12.75">
      <c r="A1005" s="1"/>
      <c r="B1005" s="1"/>
      <c r="C1005" s="1"/>
      <c r="D1005" s="1"/>
      <c r="E1005" s="1"/>
      <c r="F1005" s="1"/>
      <c r="G1005" s="1"/>
      <c r="H1005" s="1"/>
      <c r="I1005" s="1"/>
      <c r="J1005" s="1"/>
      <c r="K1005" s="1"/>
      <c r="L1005" s="1"/>
      <c r="T1005" s="1"/>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457"/>
      <c r="AT1005" s="457"/>
      <c r="AU1005" s="457"/>
      <c r="AV1005" s="457"/>
      <c r="AW1005" s="457"/>
      <c r="AX1005" s="457"/>
      <c r="AY1005" s="457"/>
      <c r="AZ1005" s="457"/>
      <c r="BA1005" s="457"/>
      <c r="BB1005" s="457"/>
      <c r="BC1005" s="457"/>
      <c r="BD1005" s="457"/>
      <c r="BE1005" s="457"/>
      <c r="BF1005" s="457"/>
      <c r="BG1005" s="457"/>
      <c r="BH1005" s="457"/>
      <c r="BI1005" s="457"/>
      <c r="BJ1005" s="457"/>
      <c r="BK1005" s="457"/>
      <c r="BL1005" s="457"/>
      <c r="BM1005" s="457"/>
      <c r="BN1005" s="457"/>
      <c r="BO1005" s="457"/>
      <c r="BP1005" s="457"/>
      <c r="BQ1005" s="457"/>
      <c r="BR1005" s="457"/>
      <c r="BS1005" s="457"/>
      <c r="BT1005" s="457"/>
      <c r="BU1005" s="457"/>
      <c r="BV1005" s="457"/>
      <c r="BW1005" s="457"/>
    </row>
    <row r="1006" spans="1:75" ht="12.75">
      <c r="A1006" s="1"/>
      <c r="B1006" s="1"/>
      <c r="C1006" s="1"/>
      <c r="D1006" s="1"/>
      <c r="E1006" s="1"/>
      <c r="F1006" s="1"/>
      <c r="G1006" s="1"/>
      <c r="H1006" s="1"/>
      <c r="I1006" s="1"/>
      <c r="J1006" s="1"/>
      <c r="K1006" s="1"/>
      <c r="L1006" s="1"/>
      <c r="T1006" s="1"/>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457"/>
      <c r="AT1006" s="457"/>
      <c r="AU1006" s="457"/>
      <c r="AV1006" s="457"/>
      <c r="AW1006" s="457"/>
      <c r="AX1006" s="457"/>
      <c r="AY1006" s="457"/>
      <c r="AZ1006" s="457"/>
      <c r="BA1006" s="457"/>
      <c r="BB1006" s="457"/>
      <c r="BC1006" s="457"/>
      <c r="BD1006" s="457"/>
      <c r="BE1006" s="457"/>
      <c r="BF1006" s="457"/>
      <c r="BG1006" s="457"/>
      <c r="BH1006" s="457"/>
      <c r="BI1006" s="457"/>
      <c r="BJ1006" s="457"/>
      <c r="BK1006" s="457"/>
      <c r="BL1006" s="457"/>
      <c r="BM1006" s="457"/>
      <c r="BN1006" s="457"/>
      <c r="BO1006" s="457"/>
      <c r="BP1006" s="457"/>
      <c r="BQ1006" s="457"/>
      <c r="BR1006" s="457"/>
      <c r="BS1006" s="457"/>
      <c r="BT1006" s="457"/>
      <c r="BU1006" s="457"/>
      <c r="BV1006" s="457"/>
      <c r="BW1006" s="457"/>
    </row>
    <row r="1007" spans="1:75" ht="12.75">
      <c r="A1007" s="1"/>
      <c r="B1007" s="1"/>
      <c r="C1007" s="1"/>
      <c r="D1007" s="1"/>
      <c r="E1007" s="1"/>
      <c r="F1007" s="1"/>
      <c r="G1007" s="1"/>
      <c r="H1007" s="1"/>
      <c r="I1007" s="1"/>
      <c r="J1007" s="1"/>
      <c r="K1007" s="1"/>
      <c r="L1007" s="1"/>
      <c r="T1007" s="1"/>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457"/>
      <c r="AT1007" s="457"/>
      <c r="AU1007" s="457"/>
      <c r="AV1007" s="457"/>
      <c r="AW1007" s="457"/>
      <c r="AX1007" s="457"/>
      <c r="AY1007" s="457"/>
      <c r="AZ1007" s="457"/>
      <c r="BA1007" s="457"/>
      <c r="BB1007" s="457"/>
      <c r="BC1007" s="457"/>
      <c r="BD1007" s="457"/>
      <c r="BE1007" s="457"/>
      <c r="BF1007" s="457"/>
      <c r="BG1007" s="457"/>
      <c r="BH1007" s="457"/>
      <c r="BI1007" s="457"/>
      <c r="BJ1007" s="457"/>
      <c r="BK1007" s="457"/>
      <c r="BL1007" s="457"/>
      <c r="BM1007" s="457"/>
      <c r="BN1007" s="457"/>
      <c r="BO1007" s="457"/>
      <c r="BP1007" s="457"/>
      <c r="BQ1007" s="457"/>
      <c r="BR1007" s="457"/>
      <c r="BS1007" s="457"/>
      <c r="BT1007" s="457"/>
      <c r="BU1007" s="457"/>
      <c r="BV1007" s="457"/>
      <c r="BW1007" s="457"/>
    </row>
    <row r="1008" spans="1:75" ht="12.75">
      <c r="A1008" s="1"/>
      <c r="B1008" s="1"/>
      <c r="C1008" s="1"/>
      <c r="D1008" s="1"/>
      <c r="E1008" s="1"/>
      <c r="F1008" s="1"/>
      <c r="G1008" s="1"/>
      <c r="H1008" s="1"/>
      <c r="I1008" s="1"/>
      <c r="J1008" s="1"/>
      <c r="K1008" s="1"/>
      <c r="L1008" s="1"/>
      <c r="T1008" s="1"/>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457"/>
      <c r="AT1008" s="457"/>
      <c r="AU1008" s="457"/>
      <c r="AV1008" s="457"/>
      <c r="AW1008" s="457"/>
      <c r="AX1008" s="457"/>
      <c r="AY1008" s="457"/>
      <c r="AZ1008" s="457"/>
      <c r="BA1008" s="457"/>
      <c r="BB1008" s="457"/>
      <c r="BC1008" s="457"/>
      <c r="BD1008" s="457"/>
      <c r="BE1008" s="457"/>
      <c r="BF1008" s="457"/>
      <c r="BG1008" s="457"/>
      <c r="BH1008" s="457"/>
      <c r="BI1008" s="457"/>
      <c r="BJ1008" s="457"/>
      <c r="BK1008" s="457"/>
      <c r="BL1008" s="457"/>
      <c r="BM1008" s="457"/>
      <c r="BN1008" s="457"/>
      <c r="BO1008" s="457"/>
      <c r="BP1008" s="457"/>
      <c r="BQ1008" s="457"/>
      <c r="BR1008" s="457"/>
      <c r="BS1008" s="457"/>
      <c r="BT1008" s="457"/>
      <c r="BU1008" s="457"/>
      <c r="BV1008" s="457"/>
      <c r="BW1008" s="457"/>
    </row>
    <row r="1009" spans="1:75" ht="12.75">
      <c r="A1009" s="1"/>
      <c r="B1009" s="1"/>
      <c r="C1009" s="1"/>
      <c r="D1009" s="1"/>
      <c r="E1009" s="1"/>
      <c r="F1009" s="1"/>
      <c r="G1009" s="1"/>
      <c r="H1009" s="1"/>
      <c r="I1009" s="1"/>
      <c r="J1009" s="1"/>
      <c r="K1009" s="1"/>
      <c r="L1009" s="1"/>
      <c r="T1009" s="1"/>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457"/>
      <c r="AT1009" s="457"/>
      <c r="AU1009" s="457"/>
      <c r="AV1009" s="457"/>
      <c r="AW1009" s="457"/>
      <c r="AX1009" s="457"/>
      <c r="AY1009" s="457"/>
      <c r="AZ1009" s="457"/>
      <c r="BA1009" s="457"/>
      <c r="BB1009" s="457"/>
      <c r="BC1009" s="457"/>
      <c r="BD1009" s="457"/>
      <c r="BE1009" s="457"/>
      <c r="BF1009" s="457"/>
      <c r="BG1009" s="457"/>
      <c r="BH1009" s="457"/>
      <c r="BI1009" s="457"/>
      <c r="BJ1009" s="457"/>
      <c r="BK1009" s="457"/>
      <c r="BL1009" s="457"/>
      <c r="BM1009" s="457"/>
      <c r="BN1009" s="457"/>
      <c r="BO1009" s="457"/>
      <c r="BP1009" s="457"/>
      <c r="BQ1009" s="457"/>
      <c r="BR1009" s="457"/>
      <c r="BS1009" s="457"/>
      <c r="BT1009" s="457"/>
      <c r="BU1009" s="457"/>
      <c r="BV1009" s="457"/>
      <c r="BW1009" s="457"/>
    </row>
    <row r="1010" spans="1:75" ht="12.75">
      <c r="A1010" s="1"/>
      <c r="B1010" s="1"/>
      <c r="C1010" s="1"/>
      <c r="D1010" s="1"/>
      <c r="E1010" s="1"/>
      <c r="F1010" s="1"/>
      <c r="G1010" s="1"/>
      <c r="H1010" s="1"/>
      <c r="I1010" s="1"/>
      <c r="J1010" s="1"/>
      <c r="K1010" s="1"/>
      <c r="L1010" s="1"/>
      <c r="T1010" s="1"/>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457"/>
      <c r="AT1010" s="457"/>
      <c r="AU1010" s="457"/>
      <c r="AV1010" s="457"/>
      <c r="AW1010" s="457"/>
      <c r="AX1010" s="457"/>
      <c r="AY1010" s="457"/>
      <c r="AZ1010" s="457"/>
      <c r="BA1010" s="457"/>
      <c r="BB1010" s="457"/>
      <c r="BC1010" s="457"/>
      <c r="BD1010" s="457"/>
      <c r="BE1010" s="457"/>
      <c r="BF1010" s="457"/>
      <c r="BG1010" s="457"/>
      <c r="BH1010" s="457"/>
      <c r="BI1010" s="457"/>
      <c r="BJ1010" s="457"/>
      <c r="BK1010" s="457"/>
      <c r="BL1010" s="457"/>
      <c r="BM1010" s="457"/>
      <c r="BN1010" s="457"/>
      <c r="BO1010" s="457"/>
      <c r="BP1010" s="457"/>
      <c r="BQ1010" s="457"/>
      <c r="BR1010" s="457"/>
      <c r="BS1010" s="457"/>
      <c r="BT1010" s="457"/>
      <c r="BU1010" s="457"/>
      <c r="BV1010" s="457"/>
      <c r="BW1010" s="457"/>
    </row>
    <row r="1011" spans="1:75" ht="12.75">
      <c r="A1011" s="1"/>
      <c r="B1011" s="1"/>
      <c r="C1011" s="1"/>
      <c r="D1011" s="1"/>
      <c r="E1011" s="1"/>
      <c r="F1011" s="1"/>
      <c r="G1011" s="1"/>
      <c r="H1011" s="1"/>
      <c r="I1011" s="1"/>
      <c r="J1011" s="1"/>
      <c r="K1011" s="1"/>
      <c r="L1011" s="1"/>
      <c r="T1011" s="1"/>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457"/>
      <c r="AT1011" s="457"/>
      <c r="AU1011" s="457"/>
      <c r="AV1011" s="457"/>
      <c r="AW1011" s="457"/>
      <c r="AX1011" s="457"/>
      <c r="AY1011" s="457"/>
      <c r="AZ1011" s="457"/>
      <c r="BA1011" s="457"/>
      <c r="BB1011" s="457"/>
      <c r="BC1011" s="457"/>
      <c r="BD1011" s="457"/>
      <c r="BE1011" s="457"/>
      <c r="BF1011" s="457"/>
      <c r="BG1011" s="457"/>
      <c r="BH1011" s="457"/>
      <c r="BI1011" s="457"/>
      <c r="BJ1011" s="457"/>
      <c r="BK1011" s="457"/>
      <c r="BL1011" s="457"/>
      <c r="BM1011" s="457"/>
      <c r="BN1011" s="457"/>
      <c r="BO1011" s="457"/>
      <c r="BP1011" s="457"/>
      <c r="BQ1011" s="457"/>
      <c r="BR1011" s="457"/>
      <c r="BS1011" s="457"/>
      <c r="BT1011" s="457"/>
      <c r="BU1011" s="457"/>
      <c r="BV1011" s="457"/>
      <c r="BW1011" s="457"/>
    </row>
    <row r="1012" spans="1:75" ht="12.75">
      <c r="A1012" s="1"/>
      <c r="B1012" s="1"/>
      <c r="C1012" s="1"/>
      <c r="D1012" s="1"/>
      <c r="E1012" s="1"/>
      <c r="F1012" s="1"/>
      <c r="G1012" s="1"/>
      <c r="H1012" s="1"/>
      <c r="I1012" s="1"/>
      <c r="J1012" s="1"/>
      <c r="K1012" s="1"/>
      <c r="L1012" s="1"/>
      <c r="T1012" s="1"/>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457"/>
      <c r="AT1012" s="457"/>
      <c r="AU1012" s="457"/>
      <c r="AV1012" s="457"/>
      <c r="AW1012" s="457"/>
      <c r="AX1012" s="457"/>
      <c r="AY1012" s="457"/>
      <c r="AZ1012" s="457"/>
      <c r="BA1012" s="457"/>
      <c r="BB1012" s="457"/>
      <c r="BC1012" s="457"/>
      <c r="BD1012" s="457"/>
      <c r="BE1012" s="457"/>
      <c r="BF1012" s="457"/>
      <c r="BG1012" s="457"/>
      <c r="BH1012" s="457"/>
      <c r="BI1012" s="457"/>
      <c r="BJ1012" s="457"/>
      <c r="BK1012" s="457"/>
      <c r="BL1012" s="457"/>
      <c r="BM1012" s="457"/>
      <c r="BN1012" s="457"/>
      <c r="BO1012" s="457"/>
      <c r="BP1012" s="457"/>
      <c r="BQ1012" s="457"/>
      <c r="BR1012" s="457"/>
      <c r="BS1012" s="457"/>
      <c r="BT1012" s="457"/>
      <c r="BU1012" s="457"/>
      <c r="BV1012" s="457"/>
      <c r="BW1012" s="457"/>
    </row>
    <row r="1013" spans="1:75" ht="12.75">
      <c r="A1013" s="1"/>
      <c r="B1013" s="1"/>
      <c r="C1013" s="1"/>
      <c r="D1013" s="1"/>
      <c r="E1013" s="1"/>
      <c r="F1013" s="1"/>
      <c r="G1013" s="1"/>
      <c r="H1013" s="1"/>
      <c r="I1013" s="1"/>
      <c r="J1013" s="1"/>
      <c r="K1013" s="1"/>
      <c r="L1013" s="1"/>
      <c r="T1013" s="1"/>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457"/>
      <c r="AT1013" s="457"/>
      <c r="AU1013" s="457"/>
      <c r="AV1013" s="457"/>
      <c r="AW1013" s="457"/>
      <c r="AX1013" s="457"/>
      <c r="AY1013" s="457"/>
      <c r="AZ1013" s="457"/>
      <c r="BA1013" s="457"/>
      <c r="BB1013" s="457"/>
      <c r="BC1013" s="457"/>
      <c r="BD1013" s="457"/>
      <c r="BE1013" s="457"/>
      <c r="BF1013" s="457"/>
      <c r="BG1013" s="457"/>
      <c r="BH1013" s="457"/>
      <c r="BI1013" s="457"/>
      <c r="BJ1013" s="457"/>
      <c r="BK1013" s="457"/>
      <c r="BL1013" s="457"/>
      <c r="BM1013" s="457"/>
      <c r="BN1013" s="457"/>
      <c r="BO1013" s="457"/>
      <c r="BP1013" s="457"/>
      <c r="BQ1013" s="457"/>
      <c r="BR1013" s="457"/>
      <c r="BS1013" s="457"/>
      <c r="BT1013" s="457"/>
      <c r="BU1013" s="457"/>
      <c r="BV1013" s="457"/>
      <c r="BW1013" s="457"/>
    </row>
    <row r="1014" spans="1:75" ht="12.75">
      <c r="A1014" s="1"/>
      <c r="B1014" s="1"/>
      <c r="C1014" s="1"/>
      <c r="D1014" s="1"/>
      <c r="E1014" s="1"/>
      <c r="F1014" s="1"/>
      <c r="G1014" s="1"/>
      <c r="H1014" s="1"/>
      <c r="I1014" s="1"/>
      <c r="J1014" s="1"/>
      <c r="K1014" s="1"/>
      <c r="L1014" s="1"/>
      <c r="T1014" s="1"/>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457"/>
      <c r="AT1014" s="457"/>
      <c r="AU1014" s="457"/>
      <c r="AV1014" s="457"/>
      <c r="AW1014" s="457"/>
      <c r="AX1014" s="457"/>
      <c r="AY1014" s="457"/>
      <c r="AZ1014" s="457"/>
      <c r="BA1014" s="457"/>
      <c r="BB1014" s="457"/>
      <c r="BC1014" s="457"/>
      <c r="BD1014" s="457"/>
      <c r="BE1014" s="457"/>
      <c r="BF1014" s="457"/>
      <c r="BG1014" s="457"/>
      <c r="BH1014" s="457"/>
      <c r="BI1014" s="457"/>
      <c r="BJ1014" s="457"/>
      <c r="BK1014" s="457"/>
      <c r="BL1014" s="457"/>
      <c r="BM1014" s="457"/>
      <c r="BN1014" s="457"/>
      <c r="BO1014" s="457"/>
      <c r="BP1014" s="457"/>
      <c r="BQ1014" s="457"/>
      <c r="BR1014" s="457"/>
      <c r="BS1014" s="457"/>
      <c r="BT1014" s="457"/>
      <c r="BU1014" s="457"/>
      <c r="BV1014" s="457"/>
      <c r="BW1014" s="457"/>
    </row>
    <row r="1015" spans="1:75" ht="12.75">
      <c r="A1015" s="1"/>
      <c r="B1015" s="1"/>
      <c r="C1015" s="1"/>
      <c r="D1015" s="1"/>
      <c r="E1015" s="1"/>
      <c r="F1015" s="1"/>
      <c r="G1015" s="1"/>
      <c r="H1015" s="1"/>
      <c r="I1015" s="1"/>
      <c r="J1015" s="1"/>
      <c r="K1015" s="1"/>
      <c r="L1015" s="1"/>
      <c r="T1015" s="1"/>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457"/>
      <c r="AT1015" s="457"/>
      <c r="AU1015" s="457"/>
      <c r="AV1015" s="457"/>
      <c r="AW1015" s="457"/>
      <c r="AX1015" s="457"/>
      <c r="AY1015" s="457"/>
      <c r="AZ1015" s="457"/>
      <c r="BA1015" s="457"/>
      <c r="BB1015" s="457"/>
      <c r="BC1015" s="457"/>
      <c r="BD1015" s="457"/>
      <c r="BE1015" s="457"/>
      <c r="BF1015" s="457"/>
      <c r="BG1015" s="457"/>
      <c r="BH1015" s="457"/>
      <c r="BI1015" s="457"/>
      <c r="BJ1015" s="457"/>
      <c r="BK1015" s="457"/>
      <c r="BL1015" s="457"/>
      <c r="BM1015" s="457"/>
      <c r="BN1015" s="457"/>
      <c r="BO1015" s="457"/>
      <c r="BP1015" s="457"/>
      <c r="BQ1015" s="457"/>
      <c r="BR1015" s="457"/>
      <c r="BS1015" s="457"/>
      <c r="BT1015" s="457"/>
      <c r="BU1015" s="457"/>
      <c r="BV1015" s="457"/>
      <c r="BW1015" s="457"/>
    </row>
    <row r="1016" spans="1:75" ht="12.75">
      <c r="A1016" s="1"/>
      <c r="B1016" s="1"/>
      <c r="C1016" s="1"/>
      <c r="D1016" s="1"/>
      <c r="E1016" s="1"/>
      <c r="F1016" s="1"/>
      <c r="G1016" s="1"/>
      <c r="H1016" s="1"/>
      <c r="I1016" s="1"/>
      <c r="J1016" s="1"/>
      <c r="K1016" s="1"/>
      <c r="L1016" s="1"/>
      <c r="T1016" s="1"/>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457"/>
      <c r="AT1016" s="457"/>
      <c r="AU1016" s="457"/>
      <c r="AV1016" s="457"/>
      <c r="AW1016" s="457"/>
      <c r="AX1016" s="457"/>
      <c r="AY1016" s="457"/>
      <c r="AZ1016" s="457"/>
      <c r="BA1016" s="457"/>
      <c r="BB1016" s="457"/>
      <c r="BC1016" s="457"/>
      <c r="BD1016" s="457"/>
      <c r="BE1016" s="457"/>
      <c r="BF1016" s="457"/>
      <c r="BG1016" s="457"/>
      <c r="BH1016" s="457"/>
      <c r="BI1016" s="457"/>
      <c r="BJ1016" s="457"/>
      <c r="BK1016" s="457"/>
      <c r="BL1016" s="457"/>
      <c r="BM1016" s="457"/>
      <c r="BN1016" s="457"/>
      <c r="BO1016" s="457"/>
      <c r="BP1016" s="457"/>
      <c r="BQ1016" s="457"/>
      <c r="BR1016" s="457"/>
      <c r="BS1016" s="457"/>
      <c r="BT1016" s="457"/>
      <c r="BU1016" s="457"/>
      <c r="BV1016" s="457"/>
      <c r="BW1016" s="457"/>
    </row>
    <row r="1017" spans="1:75" ht="12.75">
      <c r="A1017" s="1"/>
      <c r="B1017" s="1"/>
      <c r="C1017" s="1"/>
      <c r="D1017" s="1"/>
      <c r="E1017" s="1"/>
      <c r="F1017" s="1"/>
      <c r="G1017" s="1"/>
      <c r="H1017" s="1"/>
      <c r="I1017" s="1"/>
      <c r="J1017" s="1"/>
      <c r="K1017" s="1"/>
      <c r="L1017" s="1"/>
      <c r="T1017" s="1"/>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457"/>
      <c r="AT1017" s="457"/>
      <c r="AU1017" s="457"/>
      <c r="AV1017" s="457"/>
      <c r="AW1017" s="457"/>
      <c r="AX1017" s="457"/>
      <c r="AY1017" s="457"/>
      <c r="AZ1017" s="457"/>
      <c r="BA1017" s="457"/>
      <c r="BB1017" s="457"/>
      <c r="BC1017" s="457"/>
      <c r="BD1017" s="457"/>
      <c r="BE1017" s="457"/>
      <c r="BF1017" s="457"/>
      <c r="BG1017" s="457"/>
      <c r="BH1017" s="457"/>
      <c r="BI1017" s="457"/>
      <c r="BJ1017" s="457"/>
      <c r="BK1017" s="457"/>
      <c r="BL1017" s="457"/>
      <c r="BM1017" s="457"/>
      <c r="BN1017" s="457"/>
      <c r="BO1017" s="457"/>
      <c r="BP1017" s="457"/>
      <c r="BQ1017" s="457"/>
      <c r="BR1017" s="457"/>
      <c r="BS1017" s="457"/>
      <c r="BT1017" s="457"/>
      <c r="BU1017" s="457"/>
      <c r="BV1017" s="457"/>
      <c r="BW1017" s="457"/>
    </row>
    <row r="1018" spans="1:75" ht="12.75">
      <c r="A1018" s="1"/>
      <c r="B1018" s="1"/>
      <c r="C1018" s="1"/>
      <c r="D1018" s="1"/>
      <c r="E1018" s="1"/>
      <c r="F1018" s="1"/>
      <c r="G1018" s="1"/>
      <c r="H1018" s="1"/>
      <c r="I1018" s="1"/>
      <c r="J1018" s="1"/>
      <c r="K1018" s="1"/>
      <c r="L1018" s="1"/>
      <c r="T1018" s="1"/>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457"/>
      <c r="AT1018" s="457"/>
      <c r="AU1018" s="457"/>
      <c r="AV1018" s="457"/>
      <c r="AW1018" s="457"/>
      <c r="AX1018" s="457"/>
      <c r="AY1018" s="457"/>
      <c r="AZ1018" s="457"/>
      <c r="BA1018" s="457"/>
      <c r="BB1018" s="457"/>
      <c r="BC1018" s="457"/>
      <c r="BD1018" s="457"/>
      <c r="BE1018" s="457"/>
      <c r="BF1018" s="457"/>
      <c r="BG1018" s="457"/>
      <c r="BH1018" s="457"/>
      <c r="BI1018" s="457"/>
      <c r="BJ1018" s="457"/>
      <c r="BK1018" s="457"/>
      <c r="BL1018" s="457"/>
      <c r="BM1018" s="457"/>
      <c r="BN1018" s="457"/>
      <c r="BO1018" s="457"/>
      <c r="BP1018" s="457"/>
      <c r="BQ1018" s="457"/>
      <c r="BR1018" s="457"/>
      <c r="BS1018" s="457"/>
      <c r="BT1018" s="457"/>
      <c r="BU1018" s="457"/>
      <c r="BV1018" s="457"/>
      <c r="BW1018" s="457"/>
    </row>
    <row r="1019" spans="1:75" ht="12.75">
      <c r="A1019" s="1"/>
      <c r="B1019" s="1"/>
      <c r="C1019" s="1"/>
      <c r="D1019" s="1"/>
      <c r="E1019" s="1"/>
      <c r="F1019" s="1"/>
      <c r="G1019" s="1"/>
      <c r="H1019" s="1"/>
      <c r="I1019" s="1"/>
      <c r="J1019" s="1"/>
      <c r="K1019" s="1"/>
      <c r="L1019" s="1"/>
      <c r="T1019" s="1"/>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457"/>
      <c r="AT1019" s="457"/>
      <c r="AU1019" s="457"/>
      <c r="AV1019" s="457"/>
      <c r="AW1019" s="457"/>
      <c r="AX1019" s="457"/>
      <c r="AY1019" s="457"/>
      <c r="AZ1019" s="457"/>
      <c r="BA1019" s="457"/>
      <c r="BB1019" s="457"/>
      <c r="BC1019" s="457"/>
      <c r="BD1019" s="457"/>
      <c r="BE1019" s="457"/>
      <c r="BF1019" s="457"/>
      <c r="BG1019" s="457"/>
      <c r="BH1019" s="457"/>
      <c r="BI1019" s="457"/>
      <c r="BJ1019" s="457"/>
      <c r="BK1019" s="457"/>
      <c r="BL1019" s="457"/>
      <c r="BM1019" s="457"/>
      <c r="BN1019" s="457"/>
      <c r="BO1019" s="457"/>
      <c r="BP1019" s="457"/>
      <c r="BQ1019" s="457"/>
      <c r="BR1019" s="457"/>
      <c r="BS1019" s="457"/>
      <c r="BT1019" s="457"/>
      <c r="BU1019" s="457"/>
      <c r="BV1019" s="457"/>
      <c r="BW1019" s="457"/>
    </row>
    <row r="1020" spans="1:75" ht="12.75">
      <c r="A1020" s="1"/>
      <c r="B1020" s="1"/>
      <c r="C1020" s="1"/>
      <c r="D1020" s="1"/>
      <c r="E1020" s="1"/>
      <c r="F1020" s="1"/>
      <c r="G1020" s="1"/>
      <c r="H1020" s="1"/>
      <c r="I1020" s="1"/>
      <c r="J1020" s="1"/>
      <c r="K1020" s="1"/>
      <c r="L1020" s="1"/>
      <c r="T1020" s="1"/>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457"/>
      <c r="AT1020" s="457"/>
      <c r="AU1020" s="457"/>
      <c r="AV1020" s="457"/>
      <c r="AW1020" s="457"/>
      <c r="AX1020" s="457"/>
      <c r="AY1020" s="457"/>
      <c r="AZ1020" s="457"/>
      <c r="BA1020" s="457"/>
      <c r="BB1020" s="457"/>
      <c r="BC1020" s="457"/>
      <c r="BD1020" s="457"/>
      <c r="BE1020" s="457"/>
      <c r="BF1020" s="457"/>
      <c r="BG1020" s="457"/>
      <c r="BH1020" s="457"/>
      <c r="BI1020" s="457"/>
      <c r="BJ1020" s="457"/>
      <c r="BK1020" s="457"/>
      <c r="BL1020" s="457"/>
      <c r="BM1020" s="457"/>
      <c r="BN1020" s="457"/>
      <c r="BO1020" s="457"/>
      <c r="BP1020" s="457"/>
      <c r="BQ1020" s="457"/>
      <c r="BR1020" s="457"/>
      <c r="BS1020" s="457"/>
      <c r="BT1020" s="457"/>
      <c r="BU1020" s="457"/>
      <c r="BV1020" s="457"/>
      <c r="BW1020" s="457"/>
    </row>
    <row r="1021" spans="1:75" ht="12.75">
      <c r="A1021" s="1"/>
      <c r="B1021" s="1"/>
      <c r="C1021" s="1"/>
      <c r="D1021" s="1"/>
      <c r="E1021" s="1"/>
      <c r="F1021" s="1"/>
      <c r="G1021" s="1"/>
      <c r="H1021" s="1"/>
      <c r="I1021" s="1"/>
      <c r="J1021" s="1"/>
      <c r="K1021" s="1"/>
      <c r="L1021" s="1"/>
      <c r="T1021" s="1"/>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457"/>
      <c r="AT1021" s="457"/>
      <c r="AU1021" s="457"/>
      <c r="AV1021" s="457"/>
      <c r="AW1021" s="457"/>
      <c r="AX1021" s="457"/>
      <c r="AY1021" s="457"/>
      <c r="AZ1021" s="457"/>
      <c r="BA1021" s="457"/>
      <c r="BB1021" s="457"/>
      <c r="BC1021" s="457"/>
      <c r="BD1021" s="457"/>
      <c r="BE1021" s="457"/>
      <c r="BF1021" s="457"/>
      <c r="BG1021" s="457"/>
      <c r="BH1021" s="457"/>
      <c r="BI1021" s="457"/>
      <c r="BJ1021" s="457"/>
      <c r="BK1021" s="457"/>
      <c r="BL1021" s="457"/>
      <c r="BM1021" s="457"/>
      <c r="BN1021" s="457"/>
      <c r="BO1021" s="457"/>
      <c r="BP1021" s="457"/>
      <c r="BQ1021" s="457"/>
      <c r="BR1021" s="457"/>
      <c r="BS1021" s="457"/>
      <c r="BT1021" s="457"/>
      <c r="BU1021" s="457"/>
      <c r="BV1021" s="457"/>
      <c r="BW1021" s="457"/>
    </row>
    <row r="1022" spans="1:75" ht="12.75">
      <c r="A1022" s="1"/>
      <c r="B1022" s="1"/>
      <c r="C1022" s="1"/>
      <c r="D1022" s="1"/>
      <c r="E1022" s="1"/>
      <c r="F1022" s="1"/>
      <c r="G1022" s="1"/>
      <c r="H1022" s="1"/>
      <c r="I1022" s="1"/>
      <c r="J1022" s="1"/>
      <c r="K1022" s="1"/>
      <c r="L1022" s="1"/>
      <c r="T1022" s="1"/>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457"/>
      <c r="AT1022" s="457"/>
      <c r="AU1022" s="457"/>
      <c r="AV1022" s="457"/>
      <c r="AW1022" s="457"/>
      <c r="AX1022" s="457"/>
      <c r="AY1022" s="457"/>
      <c r="AZ1022" s="457"/>
      <c r="BA1022" s="457"/>
      <c r="BB1022" s="457"/>
      <c r="BC1022" s="457"/>
      <c r="BD1022" s="457"/>
      <c r="BE1022" s="457"/>
      <c r="BF1022" s="457"/>
      <c r="BG1022" s="457"/>
      <c r="BH1022" s="457"/>
      <c r="BI1022" s="457"/>
      <c r="BJ1022" s="457"/>
      <c r="BK1022" s="457"/>
      <c r="BL1022" s="457"/>
      <c r="BM1022" s="457"/>
      <c r="BN1022" s="457"/>
      <c r="BO1022" s="457"/>
      <c r="BP1022" s="457"/>
      <c r="BQ1022" s="457"/>
      <c r="BR1022" s="457"/>
      <c r="BS1022" s="457"/>
      <c r="BT1022" s="457"/>
      <c r="BU1022" s="457"/>
      <c r="BV1022" s="457"/>
      <c r="BW1022" s="457"/>
    </row>
    <row r="1023" spans="1:75" ht="12.75">
      <c r="A1023" s="1"/>
      <c r="B1023" s="1"/>
      <c r="C1023" s="1"/>
      <c r="D1023" s="1"/>
      <c r="E1023" s="1"/>
      <c r="F1023" s="1"/>
      <c r="G1023" s="1"/>
      <c r="H1023" s="1"/>
      <c r="I1023" s="1"/>
      <c r="J1023" s="1"/>
      <c r="K1023" s="1"/>
      <c r="L1023" s="1"/>
      <c r="T1023" s="1"/>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457"/>
      <c r="AT1023" s="457"/>
      <c r="AU1023" s="457"/>
      <c r="AV1023" s="457"/>
      <c r="AW1023" s="457"/>
      <c r="AX1023" s="457"/>
      <c r="AY1023" s="457"/>
      <c r="AZ1023" s="457"/>
      <c r="BA1023" s="457"/>
      <c r="BB1023" s="457"/>
      <c r="BC1023" s="457"/>
      <c r="BD1023" s="457"/>
      <c r="BE1023" s="457"/>
      <c r="BF1023" s="457"/>
      <c r="BG1023" s="457"/>
      <c r="BH1023" s="457"/>
      <c r="BI1023" s="457"/>
      <c r="BJ1023" s="457"/>
      <c r="BK1023" s="457"/>
      <c r="BL1023" s="457"/>
      <c r="BM1023" s="457"/>
      <c r="BN1023" s="457"/>
      <c r="BO1023" s="457"/>
      <c r="BP1023" s="457"/>
      <c r="BQ1023" s="457"/>
      <c r="BR1023" s="457"/>
      <c r="BS1023" s="457"/>
      <c r="BT1023" s="457"/>
      <c r="BU1023" s="457"/>
      <c r="BV1023" s="457"/>
      <c r="BW1023" s="457"/>
    </row>
    <row r="1024" spans="1:75" ht="12.75">
      <c r="A1024" s="1"/>
      <c r="B1024" s="1"/>
      <c r="C1024" s="1"/>
      <c r="D1024" s="1"/>
      <c r="E1024" s="1"/>
      <c r="F1024" s="1"/>
      <c r="G1024" s="1"/>
      <c r="H1024" s="1"/>
      <c r="I1024" s="1"/>
      <c r="J1024" s="1"/>
      <c r="K1024" s="1"/>
      <c r="L1024" s="1"/>
      <c r="T1024" s="1"/>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457"/>
      <c r="AT1024" s="457"/>
      <c r="AU1024" s="457"/>
      <c r="AV1024" s="457"/>
      <c r="AW1024" s="457"/>
      <c r="AX1024" s="457"/>
      <c r="AY1024" s="457"/>
      <c r="AZ1024" s="457"/>
      <c r="BA1024" s="457"/>
      <c r="BB1024" s="457"/>
      <c r="BC1024" s="457"/>
      <c r="BD1024" s="457"/>
      <c r="BE1024" s="457"/>
      <c r="BF1024" s="457"/>
      <c r="BG1024" s="457"/>
      <c r="BH1024" s="457"/>
      <c r="BI1024" s="457"/>
      <c r="BJ1024" s="457"/>
      <c r="BK1024" s="457"/>
      <c r="BL1024" s="457"/>
      <c r="BM1024" s="457"/>
      <c r="BN1024" s="457"/>
      <c r="BO1024" s="457"/>
      <c r="BP1024" s="457"/>
      <c r="BQ1024" s="457"/>
      <c r="BR1024" s="457"/>
      <c r="BS1024" s="457"/>
      <c r="BT1024" s="457"/>
      <c r="BU1024" s="457"/>
      <c r="BV1024" s="457"/>
      <c r="BW1024" s="457"/>
    </row>
    <row r="1025" spans="1:75" ht="12.75">
      <c r="A1025" s="1"/>
      <c r="B1025" s="1"/>
      <c r="C1025" s="1"/>
      <c r="D1025" s="1"/>
      <c r="E1025" s="1"/>
      <c r="F1025" s="1"/>
      <c r="G1025" s="1"/>
      <c r="H1025" s="1"/>
      <c r="I1025" s="1"/>
      <c r="J1025" s="1"/>
      <c r="K1025" s="1"/>
      <c r="L1025" s="1"/>
      <c r="T1025" s="1"/>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457"/>
      <c r="AT1025" s="457"/>
      <c r="AU1025" s="457"/>
      <c r="AV1025" s="457"/>
      <c r="AW1025" s="457"/>
      <c r="AX1025" s="457"/>
      <c r="AY1025" s="457"/>
      <c r="AZ1025" s="457"/>
      <c r="BA1025" s="457"/>
      <c r="BB1025" s="457"/>
      <c r="BC1025" s="457"/>
      <c r="BD1025" s="457"/>
      <c r="BE1025" s="457"/>
      <c r="BF1025" s="457"/>
      <c r="BG1025" s="457"/>
      <c r="BH1025" s="457"/>
      <c r="BI1025" s="457"/>
      <c r="BJ1025" s="457"/>
      <c r="BK1025" s="457"/>
      <c r="BL1025" s="457"/>
      <c r="BM1025" s="457"/>
      <c r="BN1025" s="457"/>
      <c r="BO1025" s="457"/>
      <c r="BP1025" s="457"/>
      <c r="BQ1025" s="457"/>
      <c r="BR1025" s="457"/>
      <c r="BS1025" s="457"/>
      <c r="BT1025" s="457"/>
      <c r="BU1025" s="457"/>
      <c r="BV1025" s="457"/>
      <c r="BW1025" s="457"/>
    </row>
    <row r="1026" spans="1:75" ht="12.75">
      <c r="A1026" s="1"/>
      <c r="B1026" s="1"/>
      <c r="C1026" s="1"/>
      <c r="D1026" s="1"/>
      <c r="E1026" s="1"/>
      <c r="F1026" s="1"/>
      <c r="G1026" s="1"/>
      <c r="H1026" s="1"/>
      <c r="I1026" s="1"/>
      <c r="J1026" s="1"/>
      <c r="K1026" s="1"/>
      <c r="L1026" s="1"/>
      <c r="T1026" s="1"/>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457"/>
      <c r="AT1026" s="457"/>
      <c r="AU1026" s="457"/>
      <c r="AV1026" s="457"/>
      <c r="AW1026" s="457"/>
      <c r="AX1026" s="457"/>
      <c r="AY1026" s="457"/>
      <c r="AZ1026" s="457"/>
      <c r="BA1026" s="457"/>
      <c r="BB1026" s="457"/>
      <c r="BC1026" s="457"/>
      <c r="BD1026" s="457"/>
      <c r="BE1026" s="457"/>
      <c r="BF1026" s="457"/>
      <c r="BG1026" s="457"/>
      <c r="BH1026" s="457"/>
      <c r="BI1026" s="457"/>
      <c r="BJ1026" s="457"/>
      <c r="BK1026" s="457"/>
      <c r="BL1026" s="457"/>
      <c r="BM1026" s="457"/>
      <c r="BN1026" s="457"/>
      <c r="BO1026" s="457"/>
      <c r="BP1026" s="457"/>
      <c r="BQ1026" s="457"/>
      <c r="BR1026" s="457"/>
      <c r="BS1026" s="457"/>
      <c r="BT1026" s="457"/>
      <c r="BU1026" s="457"/>
      <c r="BV1026" s="457"/>
      <c r="BW1026" s="457"/>
    </row>
    <row r="1027" spans="1:75" ht="12.75">
      <c r="A1027" s="1"/>
      <c r="B1027" s="1"/>
      <c r="C1027" s="1"/>
      <c r="D1027" s="1"/>
      <c r="E1027" s="1"/>
      <c r="F1027" s="1"/>
      <c r="G1027" s="1"/>
      <c r="H1027" s="1"/>
      <c r="I1027" s="1"/>
      <c r="J1027" s="1"/>
      <c r="K1027" s="1"/>
      <c r="L1027" s="1"/>
      <c r="T1027" s="1"/>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457"/>
      <c r="AT1027" s="457"/>
      <c r="AU1027" s="457"/>
      <c r="AV1027" s="457"/>
      <c r="AW1027" s="457"/>
      <c r="AX1027" s="457"/>
      <c r="AY1027" s="457"/>
      <c r="AZ1027" s="457"/>
      <c r="BA1027" s="457"/>
      <c r="BB1027" s="457"/>
      <c r="BC1027" s="457"/>
      <c r="BD1027" s="457"/>
      <c r="BE1027" s="457"/>
      <c r="BF1027" s="457"/>
      <c r="BG1027" s="457"/>
      <c r="BH1027" s="457"/>
      <c r="BI1027" s="457"/>
      <c r="BJ1027" s="457"/>
      <c r="BK1027" s="457"/>
      <c r="BL1027" s="457"/>
      <c r="BM1027" s="457"/>
      <c r="BN1027" s="457"/>
      <c r="BO1027" s="457"/>
      <c r="BP1027" s="457"/>
      <c r="BQ1027" s="457"/>
      <c r="BR1027" s="457"/>
      <c r="BS1027" s="457"/>
      <c r="BT1027" s="457"/>
      <c r="BU1027" s="457"/>
      <c r="BV1027" s="457"/>
      <c r="BW1027" s="457"/>
    </row>
    <row r="1028" spans="1:75" ht="12.75">
      <c r="A1028" s="1"/>
      <c r="B1028" s="1"/>
      <c r="C1028" s="1"/>
      <c r="D1028" s="1"/>
      <c r="E1028" s="1"/>
      <c r="F1028" s="1"/>
      <c r="G1028" s="1"/>
      <c r="H1028" s="1"/>
      <c r="I1028" s="1"/>
      <c r="J1028" s="1"/>
      <c r="K1028" s="1"/>
      <c r="L1028" s="1"/>
      <c r="T1028" s="1"/>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457"/>
      <c r="AT1028" s="457"/>
      <c r="AU1028" s="457"/>
      <c r="AV1028" s="457"/>
      <c r="AW1028" s="457"/>
      <c r="AX1028" s="457"/>
      <c r="AY1028" s="457"/>
      <c r="AZ1028" s="457"/>
      <c r="BA1028" s="457"/>
      <c r="BB1028" s="457"/>
      <c r="BC1028" s="457"/>
      <c r="BD1028" s="457"/>
      <c r="BE1028" s="457"/>
      <c r="BF1028" s="457"/>
      <c r="BG1028" s="457"/>
      <c r="BH1028" s="457"/>
      <c r="BI1028" s="457"/>
      <c r="BJ1028" s="457"/>
      <c r="BK1028" s="457"/>
      <c r="BL1028" s="457"/>
      <c r="BM1028" s="457"/>
      <c r="BN1028" s="457"/>
      <c r="BO1028" s="457"/>
      <c r="BP1028" s="457"/>
      <c r="BQ1028" s="457"/>
      <c r="BR1028" s="457"/>
      <c r="BS1028" s="457"/>
      <c r="BT1028" s="457"/>
      <c r="BU1028" s="457"/>
      <c r="BV1028" s="457"/>
      <c r="BW1028" s="457"/>
    </row>
    <row r="1029" spans="1:75" ht="12.75">
      <c r="A1029" s="1"/>
      <c r="B1029" s="1"/>
      <c r="C1029" s="1"/>
      <c r="D1029" s="1"/>
      <c r="E1029" s="1"/>
      <c r="F1029" s="1"/>
      <c r="G1029" s="1"/>
      <c r="H1029" s="1"/>
      <c r="I1029" s="1"/>
      <c r="J1029" s="1"/>
      <c r="K1029" s="1"/>
      <c r="L1029" s="1"/>
      <c r="T1029" s="1"/>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457"/>
      <c r="AT1029" s="457"/>
      <c r="AU1029" s="457"/>
      <c r="AV1029" s="457"/>
      <c r="AW1029" s="457"/>
      <c r="AX1029" s="457"/>
      <c r="AY1029" s="457"/>
      <c r="AZ1029" s="457"/>
      <c r="BA1029" s="457"/>
      <c r="BB1029" s="457"/>
      <c r="BC1029" s="457"/>
      <c r="BD1029" s="457"/>
      <c r="BE1029" s="457"/>
      <c r="BF1029" s="457"/>
      <c r="BG1029" s="457"/>
      <c r="BH1029" s="457"/>
      <c r="BI1029" s="457"/>
      <c r="BJ1029" s="457"/>
      <c r="BK1029" s="457"/>
      <c r="BL1029" s="457"/>
      <c r="BM1029" s="457"/>
      <c r="BN1029" s="457"/>
      <c r="BO1029" s="457"/>
      <c r="BP1029" s="457"/>
      <c r="BQ1029" s="457"/>
      <c r="BR1029" s="457"/>
      <c r="BS1029" s="457"/>
      <c r="BT1029" s="457"/>
      <c r="BU1029" s="457"/>
      <c r="BV1029" s="457"/>
      <c r="BW1029" s="457"/>
    </row>
    <row r="1030" spans="1:75" ht="12.75">
      <c r="A1030" s="1"/>
      <c r="B1030" s="1"/>
      <c r="C1030" s="1"/>
      <c r="D1030" s="1"/>
      <c r="E1030" s="1"/>
      <c r="F1030" s="1"/>
      <c r="G1030" s="1"/>
      <c r="H1030" s="1"/>
      <c r="I1030" s="1"/>
      <c r="J1030" s="1"/>
      <c r="K1030" s="1"/>
      <c r="L1030" s="1"/>
      <c r="T1030" s="1"/>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457"/>
      <c r="AT1030" s="457"/>
      <c r="AU1030" s="457"/>
      <c r="AV1030" s="457"/>
      <c r="AW1030" s="457"/>
      <c r="AX1030" s="457"/>
      <c r="AY1030" s="457"/>
      <c r="AZ1030" s="457"/>
      <c r="BA1030" s="457"/>
      <c r="BB1030" s="457"/>
      <c r="BC1030" s="457"/>
      <c r="BD1030" s="457"/>
      <c r="BE1030" s="457"/>
      <c r="BF1030" s="457"/>
      <c r="BG1030" s="457"/>
      <c r="BH1030" s="457"/>
      <c r="BI1030" s="457"/>
      <c r="BJ1030" s="457"/>
      <c r="BK1030" s="457"/>
      <c r="BL1030" s="457"/>
      <c r="BM1030" s="457"/>
      <c r="BN1030" s="457"/>
      <c r="BO1030" s="457"/>
      <c r="BP1030" s="457"/>
      <c r="BQ1030" s="457"/>
      <c r="BR1030" s="457"/>
      <c r="BS1030" s="457"/>
      <c r="BT1030" s="457"/>
      <c r="BU1030" s="457"/>
      <c r="BV1030" s="457"/>
      <c r="BW1030" s="457"/>
    </row>
    <row r="1031" spans="1:75" ht="12.75">
      <c r="A1031" s="1"/>
      <c r="B1031" s="1"/>
      <c r="C1031" s="1"/>
      <c r="D1031" s="1"/>
      <c r="E1031" s="1"/>
      <c r="F1031" s="1"/>
      <c r="G1031" s="1"/>
      <c r="H1031" s="1"/>
      <c r="I1031" s="1"/>
      <c r="J1031" s="1"/>
      <c r="K1031" s="1"/>
      <c r="L1031" s="1"/>
      <c r="T1031" s="1"/>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457"/>
      <c r="AT1031" s="457"/>
      <c r="AU1031" s="457"/>
      <c r="AV1031" s="457"/>
      <c r="AW1031" s="457"/>
      <c r="AX1031" s="457"/>
      <c r="AY1031" s="457"/>
      <c r="AZ1031" s="457"/>
      <c r="BA1031" s="457"/>
      <c r="BB1031" s="457"/>
      <c r="BC1031" s="457"/>
      <c r="BD1031" s="457"/>
      <c r="BE1031" s="457"/>
      <c r="BF1031" s="457"/>
      <c r="BG1031" s="457"/>
      <c r="BH1031" s="457"/>
      <c r="BI1031" s="457"/>
      <c r="BJ1031" s="457"/>
      <c r="BK1031" s="457"/>
      <c r="BL1031" s="457"/>
      <c r="BM1031" s="457"/>
      <c r="BN1031" s="457"/>
      <c r="BO1031" s="457"/>
      <c r="BP1031" s="457"/>
      <c r="BQ1031" s="457"/>
      <c r="BR1031" s="457"/>
      <c r="BS1031" s="457"/>
      <c r="BT1031" s="457"/>
      <c r="BU1031" s="457"/>
      <c r="BV1031" s="457"/>
      <c r="BW1031" s="457"/>
    </row>
    <row r="1032" spans="1:75" ht="12.75">
      <c r="A1032" s="1"/>
      <c r="B1032" s="1"/>
      <c r="C1032" s="1"/>
      <c r="D1032" s="1"/>
      <c r="E1032" s="1"/>
      <c r="F1032" s="1"/>
      <c r="G1032" s="1"/>
      <c r="H1032" s="1"/>
      <c r="I1032" s="1"/>
      <c r="J1032" s="1"/>
      <c r="K1032" s="1"/>
      <c r="L1032" s="1"/>
      <c r="T1032" s="1"/>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457"/>
      <c r="AT1032" s="457"/>
      <c r="AU1032" s="457"/>
      <c r="AV1032" s="457"/>
      <c r="AW1032" s="457"/>
      <c r="AX1032" s="457"/>
      <c r="AY1032" s="457"/>
      <c r="AZ1032" s="457"/>
      <c r="BA1032" s="457"/>
      <c r="BB1032" s="457"/>
      <c r="BC1032" s="457"/>
      <c r="BD1032" s="457"/>
      <c r="BE1032" s="457"/>
      <c r="BF1032" s="457"/>
      <c r="BG1032" s="457"/>
      <c r="BH1032" s="457"/>
      <c r="BI1032" s="457"/>
      <c r="BJ1032" s="457"/>
      <c r="BK1032" s="457"/>
      <c r="BL1032" s="457"/>
      <c r="BM1032" s="457"/>
      <c r="BN1032" s="457"/>
      <c r="BO1032" s="457"/>
      <c r="BP1032" s="457"/>
      <c r="BQ1032" s="457"/>
      <c r="BR1032" s="457"/>
      <c r="BS1032" s="457"/>
      <c r="BT1032" s="457"/>
      <c r="BU1032" s="457"/>
      <c r="BV1032" s="457"/>
      <c r="BW1032" s="457"/>
    </row>
    <row r="1033" spans="1:75" ht="12.75">
      <c r="A1033" s="1"/>
      <c r="B1033" s="1"/>
      <c r="C1033" s="1"/>
      <c r="D1033" s="1"/>
      <c r="E1033" s="1"/>
      <c r="F1033" s="1"/>
      <c r="G1033" s="1"/>
      <c r="H1033" s="1"/>
      <c r="I1033" s="1"/>
      <c r="J1033" s="1"/>
      <c r="K1033" s="1"/>
      <c r="L1033" s="1"/>
      <c r="T1033" s="1"/>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457"/>
      <c r="AT1033" s="457"/>
      <c r="AU1033" s="457"/>
      <c r="AV1033" s="457"/>
      <c r="AW1033" s="457"/>
      <c r="AX1033" s="457"/>
      <c r="AY1033" s="457"/>
      <c r="AZ1033" s="457"/>
      <c r="BA1033" s="457"/>
      <c r="BB1033" s="457"/>
      <c r="BC1033" s="457"/>
      <c r="BD1033" s="457"/>
      <c r="BE1033" s="457"/>
      <c r="BF1033" s="457"/>
      <c r="BG1033" s="457"/>
      <c r="BH1033" s="457"/>
      <c r="BI1033" s="457"/>
      <c r="BJ1033" s="457"/>
      <c r="BK1033" s="457"/>
      <c r="BL1033" s="457"/>
      <c r="BM1033" s="457"/>
      <c r="BN1033" s="457"/>
      <c r="BO1033" s="457"/>
      <c r="BP1033" s="457"/>
      <c r="BQ1033" s="457"/>
      <c r="BR1033" s="457"/>
      <c r="BS1033" s="457"/>
      <c r="BT1033" s="457"/>
      <c r="BU1033" s="457"/>
      <c r="BV1033" s="457"/>
      <c r="BW1033" s="457"/>
    </row>
    <row r="1034" spans="1:75" ht="12.75">
      <c r="A1034" s="1"/>
      <c r="B1034" s="1"/>
      <c r="C1034" s="1"/>
      <c r="D1034" s="1"/>
      <c r="E1034" s="1"/>
      <c r="F1034" s="1"/>
      <c r="G1034" s="1"/>
      <c r="H1034" s="1"/>
      <c r="I1034" s="1"/>
      <c r="J1034" s="1"/>
      <c r="K1034" s="1"/>
      <c r="L1034" s="1"/>
      <c r="T1034" s="1"/>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457"/>
      <c r="AT1034" s="457"/>
      <c r="AU1034" s="457"/>
      <c r="AV1034" s="457"/>
      <c r="AW1034" s="457"/>
      <c r="AX1034" s="457"/>
      <c r="AY1034" s="457"/>
      <c r="AZ1034" s="457"/>
      <c r="BA1034" s="457"/>
      <c r="BB1034" s="457"/>
      <c r="BC1034" s="457"/>
      <c r="BD1034" s="457"/>
      <c r="BE1034" s="457"/>
      <c r="BF1034" s="457"/>
      <c r="BG1034" s="457"/>
      <c r="BH1034" s="457"/>
      <c r="BI1034" s="457"/>
      <c r="BJ1034" s="457"/>
      <c r="BK1034" s="457"/>
      <c r="BL1034" s="457"/>
      <c r="BM1034" s="457"/>
      <c r="BN1034" s="457"/>
      <c r="BO1034" s="457"/>
      <c r="BP1034" s="457"/>
      <c r="BQ1034" s="457"/>
      <c r="BR1034" s="457"/>
      <c r="BS1034" s="457"/>
      <c r="BT1034" s="457"/>
      <c r="BU1034" s="457"/>
      <c r="BV1034" s="457"/>
      <c r="BW1034" s="457"/>
    </row>
    <row r="1035" spans="1:75" ht="12.75">
      <c r="A1035" s="1"/>
      <c r="B1035" s="1"/>
      <c r="C1035" s="1"/>
      <c r="D1035" s="1"/>
      <c r="E1035" s="1"/>
      <c r="F1035" s="1"/>
      <c r="G1035" s="1"/>
      <c r="H1035" s="1"/>
      <c r="I1035" s="1"/>
      <c r="J1035" s="1"/>
      <c r="K1035" s="1"/>
      <c r="L1035" s="1"/>
      <c r="T1035" s="1"/>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457"/>
      <c r="AT1035" s="457"/>
      <c r="AU1035" s="457"/>
      <c r="AV1035" s="457"/>
      <c r="AW1035" s="457"/>
      <c r="AX1035" s="457"/>
      <c r="AY1035" s="457"/>
      <c r="AZ1035" s="457"/>
      <c r="BA1035" s="457"/>
      <c r="BB1035" s="457"/>
      <c r="BC1035" s="457"/>
      <c r="BD1035" s="457"/>
      <c r="BE1035" s="457"/>
      <c r="BF1035" s="457"/>
      <c r="BG1035" s="457"/>
      <c r="BH1035" s="457"/>
      <c r="BI1035" s="457"/>
      <c r="BJ1035" s="457"/>
      <c r="BK1035" s="457"/>
      <c r="BL1035" s="457"/>
      <c r="BM1035" s="457"/>
      <c r="BN1035" s="457"/>
      <c r="BO1035" s="457"/>
      <c r="BP1035" s="457"/>
      <c r="BQ1035" s="457"/>
      <c r="BR1035" s="457"/>
      <c r="BS1035" s="457"/>
      <c r="BT1035" s="457"/>
      <c r="BU1035" s="457"/>
      <c r="BV1035" s="457"/>
      <c r="BW1035" s="457"/>
    </row>
    <row r="1036" spans="1:75" ht="12.75">
      <c r="A1036" s="1"/>
      <c r="B1036" s="1"/>
      <c r="C1036" s="1"/>
      <c r="D1036" s="1"/>
      <c r="E1036" s="1"/>
      <c r="F1036" s="1"/>
      <c r="G1036" s="1"/>
      <c r="H1036" s="1"/>
      <c r="I1036" s="1"/>
      <c r="J1036" s="1"/>
      <c r="K1036" s="1"/>
      <c r="L1036" s="1"/>
      <c r="T1036" s="1"/>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457"/>
      <c r="AT1036" s="457"/>
      <c r="AU1036" s="457"/>
      <c r="AV1036" s="457"/>
      <c r="AW1036" s="457"/>
      <c r="AX1036" s="457"/>
      <c r="AY1036" s="457"/>
      <c r="AZ1036" s="457"/>
      <c r="BA1036" s="457"/>
      <c r="BB1036" s="457"/>
      <c r="BC1036" s="457"/>
      <c r="BD1036" s="457"/>
      <c r="BE1036" s="457"/>
      <c r="BF1036" s="457"/>
      <c r="BG1036" s="457"/>
      <c r="BH1036" s="457"/>
      <c r="BI1036" s="457"/>
      <c r="BJ1036" s="457"/>
      <c r="BK1036" s="457"/>
      <c r="BL1036" s="457"/>
      <c r="BM1036" s="457"/>
      <c r="BN1036" s="457"/>
      <c r="BO1036" s="457"/>
      <c r="BP1036" s="457"/>
      <c r="BQ1036" s="457"/>
      <c r="BR1036" s="457"/>
      <c r="BS1036" s="457"/>
      <c r="BT1036" s="457"/>
      <c r="BU1036" s="457"/>
      <c r="BV1036" s="457"/>
      <c r="BW1036" s="457"/>
    </row>
    <row r="1037" spans="1:75" ht="12.75">
      <c r="A1037" s="1"/>
      <c r="B1037" s="1"/>
      <c r="C1037" s="1"/>
      <c r="D1037" s="1"/>
      <c r="E1037" s="1"/>
      <c r="F1037" s="1"/>
      <c r="G1037" s="1"/>
      <c r="H1037" s="1"/>
      <c r="I1037" s="1"/>
      <c r="J1037" s="1"/>
      <c r="K1037" s="1"/>
      <c r="L1037" s="1"/>
      <c r="T1037" s="1"/>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457"/>
      <c r="AT1037" s="457"/>
      <c r="AU1037" s="457"/>
      <c r="AV1037" s="457"/>
      <c r="AW1037" s="457"/>
      <c r="AX1037" s="457"/>
      <c r="AY1037" s="457"/>
      <c r="AZ1037" s="457"/>
      <c r="BA1037" s="457"/>
      <c r="BB1037" s="457"/>
      <c r="BC1037" s="457"/>
      <c r="BD1037" s="457"/>
      <c r="BE1037" s="457"/>
      <c r="BF1037" s="457"/>
      <c r="BG1037" s="457"/>
      <c r="BH1037" s="457"/>
      <c r="BI1037" s="457"/>
      <c r="BJ1037" s="457"/>
      <c r="BK1037" s="457"/>
      <c r="BL1037" s="457"/>
      <c r="BM1037" s="457"/>
      <c r="BN1037" s="457"/>
      <c r="BO1037" s="457"/>
      <c r="BP1037" s="457"/>
      <c r="BQ1037" s="457"/>
      <c r="BR1037" s="457"/>
      <c r="BS1037" s="457"/>
      <c r="BT1037" s="457"/>
      <c r="BU1037" s="457"/>
      <c r="BV1037" s="457"/>
      <c r="BW1037" s="457"/>
    </row>
    <row r="1038" spans="1:75" ht="12.75">
      <c r="A1038" s="1"/>
      <c r="B1038" s="1"/>
      <c r="C1038" s="1"/>
      <c r="D1038" s="1"/>
      <c r="E1038" s="1"/>
      <c r="F1038" s="1"/>
      <c r="G1038" s="1"/>
      <c r="H1038" s="1"/>
      <c r="I1038" s="1"/>
      <c r="J1038" s="1"/>
      <c r="K1038" s="1"/>
      <c r="L1038" s="1"/>
      <c r="T1038" s="1"/>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457"/>
      <c r="AT1038" s="457"/>
      <c r="AU1038" s="457"/>
      <c r="AV1038" s="457"/>
      <c r="AW1038" s="457"/>
      <c r="AX1038" s="457"/>
      <c r="AY1038" s="457"/>
      <c r="AZ1038" s="457"/>
      <c r="BA1038" s="457"/>
      <c r="BB1038" s="457"/>
      <c r="BC1038" s="457"/>
      <c r="BD1038" s="457"/>
      <c r="BE1038" s="457"/>
      <c r="BF1038" s="457"/>
      <c r="BG1038" s="457"/>
      <c r="BH1038" s="457"/>
      <c r="BI1038" s="457"/>
      <c r="BJ1038" s="457"/>
      <c r="BK1038" s="457"/>
      <c r="BL1038" s="457"/>
      <c r="BM1038" s="457"/>
      <c r="BN1038" s="457"/>
      <c r="BO1038" s="457"/>
      <c r="BP1038" s="457"/>
      <c r="BQ1038" s="457"/>
      <c r="BR1038" s="457"/>
      <c r="BS1038" s="457"/>
      <c r="BT1038" s="457"/>
      <c r="BU1038" s="457"/>
      <c r="BV1038" s="457"/>
      <c r="BW1038" s="457"/>
    </row>
    <row r="1039" spans="1:75" ht="12.75">
      <c r="A1039" s="1"/>
      <c r="B1039" s="1"/>
      <c r="C1039" s="1"/>
      <c r="D1039" s="1"/>
      <c r="E1039" s="1"/>
      <c r="F1039" s="1"/>
      <c r="G1039" s="1"/>
      <c r="H1039" s="1"/>
      <c r="I1039" s="1"/>
      <c r="J1039" s="1"/>
      <c r="K1039" s="1"/>
      <c r="L1039" s="1"/>
      <c r="T1039" s="1"/>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457"/>
      <c r="AT1039" s="457"/>
      <c r="AU1039" s="457"/>
      <c r="AV1039" s="457"/>
      <c r="AW1039" s="457"/>
      <c r="AX1039" s="457"/>
      <c r="AY1039" s="457"/>
      <c r="AZ1039" s="457"/>
      <c r="BA1039" s="457"/>
      <c r="BB1039" s="457"/>
      <c r="BC1039" s="457"/>
      <c r="BD1039" s="457"/>
      <c r="BE1039" s="457"/>
      <c r="BF1039" s="457"/>
      <c r="BG1039" s="457"/>
      <c r="BH1039" s="457"/>
      <c r="BI1039" s="457"/>
      <c r="BJ1039" s="457"/>
      <c r="BK1039" s="457"/>
      <c r="BL1039" s="457"/>
      <c r="BM1039" s="457"/>
      <c r="BN1039" s="457"/>
      <c r="BO1039" s="457"/>
      <c r="BP1039" s="457"/>
      <c r="BQ1039" s="457"/>
      <c r="BR1039" s="457"/>
      <c r="BS1039" s="457"/>
      <c r="BT1039" s="457"/>
      <c r="BU1039" s="457"/>
      <c r="BV1039" s="457"/>
      <c r="BW1039" s="457"/>
    </row>
    <row r="1040" spans="1:75" ht="12.75">
      <c r="A1040" s="1"/>
      <c r="B1040" s="1"/>
      <c r="C1040" s="1"/>
      <c r="D1040" s="1"/>
      <c r="E1040" s="1"/>
      <c r="F1040" s="1"/>
      <c r="G1040" s="1"/>
      <c r="H1040" s="1"/>
      <c r="I1040" s="1"/>
      <c r="J1040" s="1"/>
      <c r="K1040" s="1"/>
      <c r="L1040" s="1"/>
      <c r="T1040" s="1"/>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457"/>
      <c r="AT1040" s="457"/>
      <c r="AU1040" s="457"/>
      <c r="AV1040" s="457"/>
      <c r="AW1040" s="457"/>
      <c r="AX1040" s="457"/>
      <c r="AY1040" s="457"/>
      <c r="AZ1040" s="457"/>
      <c r="BA1040" s="457"/>
      <c r="BB1040" s="457"/>
      <c r="BC1040" s="457"/>
      <c r="BD1040" s="457"/>
      <c r="BE1040" s="457"/>
      <c r="BF1040" s="457"/>
      <c r="BG1040" s="457"/>
      <c r="BH1040" s="457"/>
      <c r="BI1040" s="457"/>
      <c r="BJ1040" s="457"/>
      <c r="BK1040" s="457"/>
      <c r="BL1040" s="457"/>
      <c r="BM1040" s="457"/>
      <c r="BN1040" s="457"/>
      <c r="BO1040" s="457"/>
      <c r="BP1040" s="457"/>
      <c r="BQ1040" s="457"/>
      <c r="BR1040" s="457"/>
      <c r="BS1040" s="457"/>
      <c r="BT1040" s="457"/>
      <c r="BU1040" s="457"/>
      <c r="BV1040" s="457"/>
      <c r="BW1040" s="457"/>
    </row>
    <row r="1041" spans="1:75" ht="12.75">
      <c r="A1041" s="1"/>
      <c r="B1041" s="1"/>
      <c r="C1041" s="1"/>
      <c r="D1041" s="1"/>
      <c r="E1041" s="1"/>
      <c r="F1041" s="1"/>
      <c r="G1041" s="1"/>
      <c r="H1041" s="1"/>
      <c r="I1041" s="1"/>
      <c r="J1041" s="1"/>
      <c r="K1041" s="1"/>
      <c r="L1041" s="1"/>
      <c r="T1041" s="1"/>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457"/>
      <c r="AT1041" s="457"/>
      <c r="AU1041" s="457"/>
      <c r="AV1041" s="457"/>
      <c r="AW1041" s="457"/>
      <c r="AX1041" s="457"/>
      <c r="AY1041" s="457"/>
      <c r="AZ1041" s="457"/>
      <c r="BA1041" s="457"/>
      <c r="BB1041" s="457"/>
      <c r="BC1041" s="457"/>
      <c r="BD1041" s="457"/>
      <c r="BE1041" s="457"/>
      <c r="BF1041" s="457"/>
      <c r="BG1041" s="457"/>
      <c r="BH1041" s="457"/>
      <c r="BI1041" s="457"/>
      <c r="BJ1041" s="457"/>
      <c r="BK1041" s="457"/>
      <c r="BL1041" s="457"/>
      <c r="BM1041" s="457"/>
      <c r="BN1041" s="457"/>
      <c r="BO1041" s="457"/>
      <c r="BP1041" s="457"/>
      <c r="BQ1041" s="457"/>
      <c r="BR1041" s="457"/>
      <c r="BS1041" s="457"/>
      <c r="BT1041" s="457"/>
      <c r="BU1041" s="457"/>
      <c r="BV1041" s="457"/>
      <c r="BW1041" s="457"/>
    </row>
    <row r="1042" spans="1:75" ht="12.75">
      <c r="A1042" s="1"/>
      <c r="B1042" s="1"/>
      <c r="C1042" s="1"/>
      <c r="D1042" s="1"/>
      <c r="E1042" s="1"/>
      <c r="F1042" s="1"/>
      <c r="G1042" s="1"/>
      <c r="H1042" s="1"/>
      <c r="I1042" s="1"/>
      <c r="J1042" s="1"/>
      <c r="K1042" s="1"/>
      <c r="L1042" s="1"/>
      <c r="T1042" s="1"/>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457"/>
      <c r="AT1042" s="457"/>
      <c r="AU1042" s="457"/>
      <c r="AV1042" s="457"/>
      <c r="AW1042" s="457"/>
      <c r="AX1042" s="457"/>
      <c r="AY1042" s="457"/>
      <c r="AZ1042" s="457"/>
      <c r="BA1042" s="457"/>
      <c r="BB1042" s="457"/>
      <c r="BC1042" s="457"/>
      <c r="BD1042" s="457"/>
      <c r="BE1042" s="457"/>
      <c r="BF1042" s="457"/>
      <c r="BG1042" s="457"/>
      <c r="BH1042" s="457"/>
      <c r="BI1042" s="457"/>
      <c r="BJ1042" s="457"/>
      <c r="BK1042" s="457"/>
      <c r="BL1042" s="457"/>
      <c r="BM1042" s="457"/>
      <c r="BN1042" s="457"/>
      <c r="BO1042" s="457"/>
      <c r="BP1042" s="457"/>
      <c r="BQ1042" s="457"/>
      <c r="BR1042" s="457"/>
      <c r="BS1042" s="457"/>
      <c r="BT1042" s="457"/>
      <c r="BU1042" s="457"/>
      <c r="BV1042" s="457"/>
      <c r="BW1042" s="457"/>
    </row>
    <row r="1043" spans="1:75" ht="12.75">
      <c r="A1043" s="1"/>
      <c r="B1043" s="1"/>
      <c r="C1043" s="1"/>
      <c r="D1043" s="1"/>
      <c r="E1043" s="1"/>
      <c r="F1043" s="1"/>
      <c r="G1043" s="1"/>
      <c r="H1043" s="1"/>
      <c r="I1043" s="1"/>
      <c r="J1043" s="1"/>
      <c r="K1043" s="1"/>
      <c r="L1043" s="1"/>
      <c r="T1043" s="1"/>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457"/>
      <c r="AT1043" s="457"/>
      <c r="AU1043" s="457"/>
      <c r="AV1043" s="457"/>
      <c r="AW1043" s="457"/>
      <c r="AX1043" s="457"/>
      <c r="AY1043" s="457"/>
      <c r="AZ1043" s="457"/>
      <c r="BA1043" s="457"/>
      <c r="BB1043" s="457"/>
      <c r="BC1043" s="457"/>
      <c r="BD1043" s="457"/>
      <c r="BE1043" s="457"/>
      <c r="BF1043" s="457"/>
      <c r="BG1043" s="457"/>
      <c r="BH1043" s="457"/>
      <c r="BI1043" s="457"/>
      <c r="BJ1043" s="457"/>
      <c r="BK1043" s="457"/>
      <c r="BL1043" s="457"/>
      <c r="BM1043" s="457"/>
      <c r="BN1043" s="457"/>
      <c r="BO1043" s="457"/>
      <c r="BP1043" s="457"/>
      <c r="BQ1043" s="457"/>
      <c r="BR1043" s="457"/>
      <c r="BS1043" s="457"/>
      <c r="BT1043" s="457"/>
      <c r="BU1043" s="457"/>
      <c r="BV1043" s="457"/>
      <c r="BW1043" s="457"/>
    </row>
    <row r="1044" spans="1:75" ht="12.75">
      <c r="A1044" s="1"/>
      <c r="B1044" s="1"/>
      <c r="C1044" s="1"/>
      <c r="D1044" s="1"/>
      <c r="E1044" s="1"/>
      <c r="F1044" s="1"/>
      <c r="G1044" s="1"/>
      <c r="H1044" s="1"/>
      <c r="I1044" s="1"/>
      <c r="J1044" s="1"/>
      <c r="K1044" s="1"/>
      <c r="L1044" s="1"/>
      <c r="T1044" s="1"/>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457"/>
      <c r="AT1044" s="457"/>
      <c r="AU1044" s="457"/>
      <c r="AV1044" s="457"/>
      <c r="AW1044" s="457"/>
      <c r="AX1044" s="457"/>
      <c r="AY1044" s="457"/>
      <c r="AZ1044" s="457"/>
      <c r="BA1044" s="457"/>
      <c r="BB1044" s="457"/>
      <c r="BC1044" s="457"/>
      <c r="BD1044" s="457"/>
      <c r="BE1044" s="457"/>
      <c r="BF1044" s="457"/>
      <c r="BG1044" s="457"/>
      <c r="BH1044" s="457"/>
      <c r="BI1044" s="457"/>
      <c r="BJ1044" s="457"/>
      <c r="BK1044" s="457"/>
      <c r="BL1044" s="457"/>
      <c r="BM1044" s="457"/>
      <c r="BN1044" s="457"/>
      <c r="BO1044" s="457"/>
      <c r="BP1044" s="457"/>
      <c r="BQ1044" s="457"/>
      <c r="BR1044" s="457"/>
      <c r="BS1044" s="457"/>
      <c r="BT1044" s="457"/>
      <c r="BU1044" s="457"/>
      <c r="BV1044" s="457"/>
      <c r="BW1044" s="457"/>
    </row>
    <row r="1045" spans="1:75" ht="12.75">
      <c r="A1045" s="1"/>
      <c r="B1045" s="1"/>
      <c r="C1045" s="1"/>
      <c r="D1045" s="1"/>
      <c r="E1045" s="1"/>
      <c r="F1045" s="1"/>
      <c r="G1045" s="1"/>
      <c r="H1045" s="1"/>
      <c r="I1045" s="1"/>
      <c r="J1045" s="1"/>
      <c r="K1045" s="1"/>
      <c r="L1045" s="1"/>
      <c r="T1045" s="1"/>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457"/>
      <c r="AT1045" s="457"/>
      <c r="AU1045" s="457"/>
      <c r="AV1045" s="457"/>
      <c r="AW1045" s="457"/>
      <c r="AX1045" s="457"/>
      <c r="AY1045" s="457"/>
      <c r="AZ1045" s="457"/>
      <c r="BA1045" s="457"/>
      <c r="BB1045" s="457"/>
      <c r="BC1045" s="457"/>
      <c r="BD1045" s="457"/>
      <c r="BE1045" s="457"/>
      <c r="BF1045" s="457"/>
      <c r="BG1045" s="457"/>
      <c r="BH1045" s="457"/>
      <c r="BI1045" s="457"/>
      <c r="BJ1045" s="457"/>
      <c r="BK1045" s="457"/>
      <c r="BL1045" s="457"/>
      <c r="BM1045" s="457"/>
      <c r="BN1045" s="457"/>
      <c r="BO1045" s="457"/>
      <c r="BP1045" s="457"/>
      <c r="BQ1045" s="457"/>
      <c r="BR1045" s="457"/>
      <c r="BS1045" s="457"/>
      <c r="BT1045" s="457"/>
      <c r="BU1045" s="457"/>
      <c r="BV1045" s="457"/>
      <c r="BW1045" s="457"/>
    </row>
    <row r="1046" spans="1:75" ht="12.75">
      <c r="A1046" s="1"/>
      <c r="B1046" s="1"/>
      <c r="C1046" s="1"/>
      <c r="D1046" s="1"/>
      <c r="E1046" s="1"/>
      <c r="F1046" s="1"/>
      <c r="G1046" s="1"/>
      <c r="H1046" s="1"/>
      <c r="I1046" s="1"/>
      <c r="J1046" s="1"/>
      <c r="K1046" s="1"/>
      <c r="L1046" s="1"/>
      <c r="T1046" s="1"/>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457"/>
      <c r="AT1046" s="457"/>
      <c r="AU1046" s="457"/>
      <c r="AV1046" s="457"/>
      <c r="AW1046" s="457"/>
      <c r="AX1046" s="457"/>
      <c r="AY1046" s="457"/>
      <c r="AZ1046" s="457"/>
      <c r="BA1046" s="457"/>
      <c r="BB1046" s="457"/>
      <c r="BC1046" s="457"/>
      <c r="BD1046" s="457"/>
      <c r="BE1046" s="457"/>
      <c r="BF1046" s="457"/>
      <c r="BG1046" s="457"/>
      <c r="BH1046" s="457"/>
      <c r="BI1046" s="457"/>
      <c r="BJ1046" s="457"/>
      <c r="BK1046" s="457"/>
      <c r="BL1046" s="457"/>
      <c r="BM1046" s="457"/>
      <c r="BN1046" s="457"/>
      <c r="BO1046" s="457"/>
      <c r="BP1046" s="457"/>
      <c r="BQ1046" s="457"/>
      <c r="BR1046" s="457"/>
      <c r="BS1046" s="457"/>
      <c r="BT1046" s="457"/>
      <c r="BU1046" s="457"/>
      <c r="BV1046" s="457"/>
      <c r="BW1046" s="457"/>
    </row>
    <row r="1047" spans="1:75" ht="12.75">
      <c r="A1047" s="1"/>
      <c r="B1047" s="1"/>
      <c r="C1047" s="1"/>
      <c r="D1047" s="1"/>
      <c r="E1047" s="1"/>
      <c r="F1047" s="1"/>
      <c r="G1047" s="1"/>
      <c r="H1047" s="1"/>
      <c r="I1047" s="1"/>
      <c r="J1047" s="1"/>
      <c r="K1047" s="1"/>
      <c r="L1047" s="1"/>
      <c r="T1047" s="1"/>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457"/>
      <c r="AT1047" s="457"/>
      <c r="AU1047" s="457"/>
      <c r="AV1047" s="457"/>
      <c r="AW1047" s="457"/>
      <c r="AX1047" s="457"/>
      <c r="AY1047" s="457"/>
      <c r="AZ1047" s="457"/>
      <c r="BA1047" s="457"/>
      <c r="BB1047" s="457"/>
      <c r="BC1047" s="457"/>
      <c r="BD1047" s="457"/>
      <c r="BE1047" s="457"/>
      <c r="BF1047" s="457"/>
      <c r="BG1047" s="457"/>
      <c r="BH1047" s="457"/>
      <c r="BI1047" s="457"/>
      <c r="BJ1047" s="457"/>
      <c r="BK1047" s="457"/>
      <c r="BL1047" s="457"/>
      <c r="BM1047" s="457"/>
      <c r="BN1047" s="457"/>
      <c r="BO1047" s="457"/>
      <c r="BP1047" s="457"/>
      <c r="BQ1047" s="457"/>
      <c r="BR1047" s="457"/>
      <c r="BS1047" s="457"/>
      <c r="BT1047" s="457"/>
      <c r="BU1047" s="457"/>
      <c r="BV1047" s="457"/>
      <c r="BW1047" s="457"/>
    </row>
    <row r="1048" spans="1:75" ht="12.75">
      <c r="A1048" s="1"/>
      <c r="B1048" s="1"/>
      <c r="C1048" s="1"/>
      <c r="D1048" s="1"/>
      <c r="E1048" s="1"/>
      <c r="F1048" s="1"/>
      <c r="G1048" s="1"/>
      <c r="H1048" s="1"/>
      <c r="I1048" s="1"/>
      <c r="J1048" s="1"/>
      <c r="K1048" s="1"/>
      <c r="L1048" s="1"/>
      <c r="T1048" s="1"/>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457"/>
      <c r="AT1048" s="457"/>
      <c r="AU1048" s="457"/>
      <c r="AV1048" s="457"/>
      <c r="AW1048" s="457"/>
      <c r="AX1048" s="457"/>
      <c r="AY1048" s="457"/>
      <c r="AZ1048" s="457"/>
      <c r="BA1048" s="457"/>
      <c r="BB1048" s="457"/>
      <c r="BC1048" s="457"/>
      <c r="BD1048" s="457"/>
      <c r="BE1048" s="457"/>
      <c r="BF1048" s="457"/>
      <c r="BG1048" s="457"/>
      <c r="BH1048" s="457"/>
      <c r="BI1048" s="457"/>
      <c r="BJ1048" s="457"/>
      <c r="BK1048" s="457"/>
      <c r="BL1048" s="457"/>
      <c r="BM1048" s="457"/>
      <c r="BN1048" s="457"/>
      <c r="BO1048" s="457"/>
      <c r="BP1048" s="457"/>
      <c r="BQ1048" s="457"/>
      <c r="BR1048" s="457"/>
      <c r="BS1048" s="457"/>
      <c r="BT1048" s="457"/>
      <c r="BU1048" s="457"/>
      <c r="BV1048" s="457"/>
      <c r="BW1048" s="457"/>
    </row>
    <row r="1049" spans="1:75" ht="12.75">
      <c r="A1049" s="1"/>
      <c r="B1049" s="1"/>
      <c r="C1049" s="1"/>
      <c r="D1049" s="1"/>
      <c r="E1049" s="1"/>
      <c r="F1049" s="1"/>
      <c r="G1049" s="1"/>
      <c r="H1049" s="1"/>
      <c r="I1049" s="1"/>
      <c r="J1049" s="1"/>
      <c r="K1049" s="1"/>
      <c r="L1049" s="1"/>
      <c r="T1049" s="1"/>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457"/>
      <c r="AT1049" s="457"/>
      <c r="AU1049" s="457"/>
      <c r="AV1049" s="457"/>
      <c r="AW1049" s="457"/>
      <c r="AX1049" s="457"/>
      <c r="AY1049" s="457"/>
      <c r="AZ1049" s="457"/>
      <c r="BA1049" s="457"/>
      <c r="BB1049" s="457"/>
      <c r="BC1049" s="457"/>
      <c r="BD1049" s="457"/>
      <c r="BE1049" s="457"/>
      <c r="BF1049" s="457"/>
      <c r="BG1049" s="457"/>
      <c r="BH1049" s="457"/>
      <c r="BI1049" s="457"/>
      <c r="BJ1049" s="457"/>
      <c r="BK1049" s="457"/>
      <c r="BL1049" s="457"/>
      <c r="BM1049" s="457"/>
      <c r="BN1049" s="457"/>
      <c r="BO1049" s="457"/>
      <c r="BP1049" s="457"/>
      <c r="BQ1049" s="457"/>
      <c r="BR1049" s="457"/>
      <c r="BS1049" s="457"/>
      <c r="BT1049" s="457"/>
      <c r="BU1049" s="457"/>
      <c r="BV1049" s="457"/>
      <c r="BW1049" s="457"/>
    </row>
    <row r="1050" spans="1:75" ht="12.75">
      <c r="A1050" s="1"/>
      <c r="B1050" s="1"/>
      <c r="C1050" s="1"/>
      <c r="D1050" s="1"/>
      <c r="E1050" s="1"/>
      <c r="F1050" s="1"/>
      <c r="G1050" s="1"/>
      <c r="H1050" s="1"/>
      <c r="I1050" s="1"/>
      <c r="J1050" s="1"/>
      <c r="K1050" s="1"/>
      <c r="L1050" s="1"/>
      <c r="T1050" s="1"/>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457"/>
      <c r="AT1050" s="457"/>
      <c r="AU1050" s="457"/>
      <c r="AV1050" s="457"/>
      <c r="AW1050" s="457"/>
      <c r="AX1050" s="457"/>
      <c r="AY1050" s="457"/>
      <c r="AZ1050" s="457"/>
      <c r="BA1050" s="457"/>
      <c r="BB1050" s="457"/>
      <c r="BC1050" s="457"/>
      <c r="BD1050" s="457"/>
      <c r="BE1050" s="457"/>
      <c r="BF1050" s="457"/>
      <c r="BG1050" s="457"/>
      <c r="BH1050" s="457"/>
      <c r="BI1050" s="457"/>
      <c r="BJ1050" s="457"/>
      <c r="BK1050" s="457"/>
      <c r="BL1050" s="457"/>
      <c r="BM1050" s="457"/>
      <c r="BN1050" s="457"/>
      <c r="BO1050" s="457"/>
      <c r="BP1050" s="457"/>
      <c r="BQ1050" s="457"/>
      <c r="BR1050" s="457"/>
      <c r="BS1050" s="457"/>
      <c r="BT1050" s="457"/>
      <c r="BU1050" s="457"/>
      <c r="BV1050" s="457"/>
      <c r="BW1050" s="457"/>
    </row>
    <row r="1051" spans="1:75" ht="12.75">
      <c r="A1051" s="1"/>
      <c r="B1051" s="1"/>
      <c r="C1051" s="1"/>
      <c r="D1051" s="1"/>
      <c r="E1051" s="1"/>
      <c r="F1051" s="1"/>
      <c r="G1051" s="1"/>
      <c r="H1051" s="1"/>
      <c r="I1051" s="1"/>
      <c r="J1051" s="1"/>
      <c r="K1051" s="1"/>
      <c r="L1051" s="1"/>
      <c r="T1051" s="1"/>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457"/>
      <c r="AT1051" s="457"/>
      <c r="AU1051" s="457"/>
      <c r="AV1051" s="457"/>
      <c r="AW1051" s="457"/>
      <c r="AX1051" s="457"/>
      <c r="AY1051" s="457"/>
      <c r="AZ1051" s="457"/>
      <c r="BA1051" s="457"/>
      <c r="BB1051" s="457"/>
      <c r="BC1051" s="457"/>
      <c r="BD1051" s="457"/>
      <c r="BE1051" s="457"/>
      <c r="BF1051" s="457"/>
      <c r="BG1051" s="457"/>
      <c r="BH1051" s="457"/>
      <c r="BI1051" s="457"/>
      <c r="BJ1051" s="457"/>
      <c r="BK1051" s="457"/>
      <c r="BL1051" s="457"/>
      <c r="BM1051" s="457"/>
      <c r="BN1051" s="457"/>
      <c r="BO1051" s="457"/>
      <c r="BP1051" s="457"/>
      <c r="BQ1051" s="457"/>
      <c r="BR1051" s="457"/>
      <c r="BS1051" s="457"/>
      <c r="BT1051" s="457"/>
      <c r="BU1051" s="457"/>
      <c r="BV1051" s="457"/>
      <c r="BW1051" s="457"/>
    </row>
    <row r="1052" spans="1:75" ht="12.75">
      <c r="A1052" s="1"/>
      <c r="B1052" s="1"/>
      <c r="C1052" s="1"/>
      <c r="D1052" s="1"/>
      <c r="E1052" s="1"/>
      <c r="F1052" s="1"/>
      <c r="G1052" s="1"/>
      <c r="H1052" s="1"/>
      <c r="I1052" s="1"/>
      <c r="J1052" s="1"/>
      <c r="K1052" s="1"/>
      <c r="L1052" s="1"/>
      <c r="T1052" s="1"/>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457"/>
      <c r="AT1052" s="457"/>
      <c r="AU1052" s="457"/>
      <c r="AV1052" s="457"/>
      <c r="AW1052" s="457"/>
      <c r="AX1052" s="457"/>
      <c r="AY1052" s="457"/>
      <c r="AZ1052" s="457"/>
      <c r="BA1052" s="457"/>
      <c r="BB1052" s="457"/>
      <c r="BC1052" s="457"/>
      <c r="BD1052" s="457"/>
      <c r="BE1052" s="457"/>
      <c r="BF1052" s="457"/>
      <c r="BG1052" s="457"/>
      <c r="BH1052" s="457"/>
      <c r="BI1052" s="457"/>
      <c r="BJ1052" s="457"/>
      <c r="BK1052" s="457"/>
      <c r="BL1052" s="457"/>
      <c r="BM1052" s="457"/>
      <c r="BN1052" s="457"/>
      <c r="BO1052" s="457"/>
      <c r="BP1052" s="457"/>
      <c r="BQ1052" s="457"/>
      <c r="BR1052" s="457"/>
      <c r="BS1052" s="457"/>
      <c r="BT1052" s="457"/>
      <c r="BU1052" s="457"/>
      <c r="BV1052" s="457"/>
      <c r="BW1052" s="457"/>
    </row>
    <row r="1053" spans="1:75" ht="12.75">
      <c r="A1053" s="1"/>
      <c r="B1053" s="1"/>
      <c r="C1053" s="1"/>
      <c r="D1053" s="1"/>
      <c r="E1053" s="1"/>
      <c r="F1053" s="1"/>
      <c r="G1053" s="1"/>
      <c r="H1053" s="1"/>
      <c r="I1053" s="1"/>
      <c r="J1053" s="1"/>
      <c r="K1053" s="1"/>
      <c r="L1053" s="1"/>
      <c r="T1053" s="1"/>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457"/>
      <c r="AT1053" s="457"/>
      <c r="AU1053" s="457"/>
      <c r="AV1053" s="457"/>
      <c r="AW1053" s="457"/>
      <c r="AX1053" s="457"/>
      <c r="AY1053" s="457"/>
      <c r="AZ1053" s="457"/>
      <c r="BA1053" s="457"/>
      <c r="BB1053" s="457"/>
      <c r="BC1053" s="457"/>
      <c r="BD1053" s="457"/>
      <c r="BE1053" s="457"/>
      <c r="BF1053" s="457"/>
      <c r="BG1053" s="457"/>
      <c r="BH1053" s="457"/>
      <c r="BI1053" s="457"/>
      <c r="BJ1053" s="457"/>
      <c r="BK1053" s="457"/>
      <c r="BL1053" s="457"/>
      <c r="BM1053" s="457"/>
      <c r="BN1053" s="457"/>
      <c r="BO1053" s="457"/>
      <c r="BP1053" s="457"/>
      <c r="BQ1053" s="457"/>
      <c r="BR1053" s="457"/>
      <c r="BS1053" s="457"/>
      <c r="BT1053" s="457"/>
      <c r="BU1053" s="457"/>
      <c r="BV1053" s="457"/>
      <c r="BW1053" s="457"/>
    </row>
    <row r="1054" spans="1:75" ht="12.75">
      <c r="A1054" s="1"/>
      <c r="B1054" s="1"/>
      <c r="C1054" s="1"/>
      <c r="D1054" s="1"/>
      <c r="E1054" s="1"/>
      <c r="F1054" s="1"/>
      <c r="G1054" s="1"/>
      <c r="H1054" s="1"/>
      <c r="I1054" s="1"/>
      <c r="J1054" s="1"/>
      <c r="K1054" s="1"/>
      <c r="L1054" s="1"/>
      <c r="T1054" s="1"/>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457"/>
      <c r="AT1054" s="457"/>
      <c r="AU1054" s="457"/>
      <c r="AV1054" s="457"/>
      <c r="AW1054" s="457"/>
      <c r="AX1054" s="457"/>
      <c r="AY1054" s="457"/>
      <c r="AZ1054" s="457"/>
      <c r="BA1054" s="457"/>
      <c r="BB1054" s="457"/>
      <c r="BC1054" s="457"/>
      <c r="BD1054" s="457"/>
      <c r="BE1054" s="457"/>
      <c r="BF1054" s="457"/>
      <c r="BG1054" s="457"/>
      <c r="BH1054" s="457"/>
      <c r="BI1054" s="457"/>
      <c r="BJ1054" s="457"/>
      <c r="BK1054" s="457"/>
      <c r="BL1054" s="457"/>
      <c r="BM1054" s="457"/>
      <c r="BN1054" s="457"/>
      <c r="BO1054" s="457"/>
      <c r="BP1054" s="457"/>
      <c r="BQ1054" s="457"/>
      <c r="BR1054" s="457"/>
      <c r="BS1054" s="457"/>
      <c r="BT1054" s="457"/>
      <c r="BU1054" s="457"/>
      <c r="BV1054" s="457"/>
      <c r="BW1054" s="457"/>
    </row>
    <row r="1055" spans="1:75" ht="12.75">
      <c r="A1055" s="1"/>
      <c r="B1055" s="1"/>
      <c r="C1055" s="1"/>
      <c r="D1055" s="1"/>
      <c r="E1055" s="1"/>
      <c r="F1055" s="1"/>
      <c r="G1055" s="1"/>
      <c r="H1055" s="1"/>
      <c r="I1055" s="1"/>
      <c r="J1055" s="1"/>
      <c r="K1055" s="1"/>
      <c r="L1055" s="1"/>
      <c r="T1055" s="1"/>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457"/>
      <c r="AT1055" s="457"/>
      <c r="AU1055" s="457"/>
      <c r="AV1055" s="457"/>
      <c r="AW1055" s="457"/>
      <c r="AX1055" s="457"/>
      <c r="AY1055" s="457"/>
      <c r="AZ1055" s="457"/>
      <c r="BA1055" s="457"/>
      <c r="BB1055" s="457"/>
      <c r="BC1055" s="457"/>
      <c r="BD1055" s="457"/>
      <c r="BE1055" s="457"/>
      <c r="BF1055" s="457"/>
      <c r="BG1055" s="457"/>
      <c r="BH1055" s="457"/>
      <c r="BI1055" s="457"/>
      <c r="BJ1055" s="457"/>
      <c r="BK1055" s="457"/>
      <c r="BL1055" s="457"/>
      <c r="BM1055" s="457"/>
      <c r="BN1055" s="457"/>
      <c r="BO1055" s="457"/>
      <c r="BP1055" s="457"/>
      <c r="BQ1055" s="457"/>
      <c r="BR1055" s="457"/>
      <c r="BS1055" s="457"/>
      <c r="BT1055" s="457"/>
      <c r="BU1055" s="457"/>
      <c r="BV1055" s="457"/>
      <c r="BW1055" s="457"/>
    </row>
    <row r="1056" spans="1:75" ht="12.75">
      <c r="A1056" s="1"/>
      <c r="B1056" s="1"/>
      <c r="C1056" s="1"/>
      <c r="D1056" s="1"/>
      <c r="E1056" s="1"/>
      <c r="F1056" s="1"/>
      <c r="G1056" s="1"/>
      <c r="H1056" s="1"/>
      <c r="I1056" s="1"/>
      <c r="J1056" s="1"/>
      <c r="K1056" s="1"/>
      <c r="L1056" s="1"/>
      <c r="T1056" s="1"/>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457"/>
      <c r="AT1056" s="457"/>
      <c r="AU1056" s="457"/>
      <c r="AV1056" s="457"/>
      <c r="AW1056" s="457"/>
      <c r="AX1056" s="457"/>
      <c r="AY1056" s="457"/>
      <c r="AZ1056" s="457"/>
      <c r="BA1056" s="457"/>
      <c r="BB1056" s="457"/>
      <c r="BC1056" s="457"/>
      <c r="BD1056" s="457"/>
      <c r="BE1056" s="457"/>
      <c r="BF1056" s="457"/>
      <c r="BG1056" s="457"/>
      <c r="BH1056" s="457"/>
      <c r="BI1056" s="457"/>
      <c r="BJ1056" s="457"/>
      <c r="BK1056" s="457"/>
      <c r="BL1056" s="457"/>
      <c r="BM1056" s="457"/>
      <c r="BN1056" s="457"/>
      <c r="BO1056" s="457"/>
      <c r="BP1056" s="457"/>
      <c r="BQ1056" s="457"/>
      <c r="BR1056" s="457"/>
      <c r="BS1056" s="457"/>
      <c r="BT1056" s="457"/>
      <c r="BU1056" s="457"/>
      <c r="BV1056" s="457"/>
      <c r="BW1056" s="457"/>
    </row>
    <row r="1057" spans="1:75" ht="12.75">
      <c r="A1057" s="1"/>
      <c r="B1057" s="1"/>
      <c r="C1057" s="1"/>
      <c r="D1057" s="1"/>
      <c r="E1057" s="1"/>
      <c r="F1057" s="1"/>
      <c r="G1057" s="1"/>
      <c r="H1057" s="1"/>
      <c r="I1057" s="1"/>
      <c r="J1057" s="1"/>
      <c r="K1057" s="1"/>
      <c r="L1057" s="1"/>
      <c r="T1057" s="1"/>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457"/>
      <c r="AT1057" s="457"/>
      <c r="AU1057" s="457"/>
      <c r="AV1057" s="457"/>
      <c r="AW1057" s="457"/>
      <c r="AX1057" s="457"/>
      <c r="AY1057" s="457"/>
      <c r="AZ1057" s="457"/>
      <c r="BA1057" s="457"/>
      <c r="BB1057" s="457"/>
      <c r="BC1057" s="457"/>
      <c r="BD1057" s="457"/>
      <c r="BE1057" s="457"/>
      <c r="BF1057" s="457"/>
      <c r="BG1057" s="457"/>
      <c r="BH1057" s="457"/>
      <c r="BI1057" s="457"/>
      <c r="BJ1057" s="457"/>
      <c r="BK1057" s="457"/>
      <c r="BL1057" s="457"/>
      <c r="BM1057" s="457"/>
      <c r="BN1057" s="457"/>
      <c r="BO1057" s="457"/>
      <c r="BP1057" s="457"/>
      <c r="BQ1057" s="457"/>
      <c r="BR1057" s="457"/>
      <c r="BS1057" s="457"/>
      <c r="BT1057" s="457"/>
      <c r="BU1057" s="457"/>
      <c r="BV1057" s="457"/>
      <c r="BW1057" s="457"/>
    </row>
    <row r="1058" spans="1:75" ht="12.75">
      <c r="A1058" s="1"/>
      <c r="B1058" s="1"/>
      <c r="C1058" s="1"/>
      <c r="D1058" s="1"/>
      <c r="E1058" s="1"/>
      <c r="F1058" s="1"/>
      <c r="G1058" s="1"/>
      <c r="H1058" s="1"/>
      <c r="I1058" s="1"/>
      <c r="J1058" s="1"/>
      <c r="K1058" s="1"/>
      <c r="L1058" s="1"/>
      <c r="T1058" s="1"/>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457"/>
      <c r="AT1058" s="457"/>
      <c r="AU1058" s="457"/>
      <c r="AV1058" s="457"/>
      <c r="AW1058" s="457"/>
      <c r="AX1058" s="457"/>
      <c r="AY1058" s="457"/>
      <c r="AZ1058" s="457"/>
      <c r="BA1058" s="457"/>
      <c r="BB1058" s="457"/>
      <c r="BC1058" s="457"/>
      <c r="BD1058" s="457"/>
      <c r="BE1058" s="457"/>
      <c r="BF1058" s="457"/>
      <c r="BG1058" s="457"/>
      <c r="BH1058" s="457"/>
      <c r="BI1058" s="457"/>
      <c r="BJ1058" s="457"/>
      <c r="BK1058" s="457"/>
      <c r="BL1058" s="457"/>
      <c r="BM1058" s="457"/>
      <c r="BN1058" s="457"/>
      <c r="BO1058" s="457"/>
      <c r="BP1058" s="457"/>
      <c r="BQ1058" s="457"/>
      <c r="BR1058" s="457"/>
      <c r="BS1058" s="457"/>
      <c r="BT1058" s="457"/>
      <c r="BU1058" s="457"/>
      <c r="BV1058" s="457"/>
      <c r="BW1058" s="457"/>
    </row>
    <row r="1059" spans="1:75" ht="12.75">
      <c r="A1059" s="1"/>
      <c r="B1059" s="1"/>
      <c r="C1059" s="1"/>
      <c r="D1059" s="1"/>
      <c r="E1059" s="1"/>
      <c r="F1059" s="1"/>
      <c r="G1059" s="1"/>
      <c r="H1059" s="1"/>
      <c r="I1059" s="1"/>
      <c r="J1059" s="1"/>
      <c r="K1059" s="1"/>
      <c r="L1059" s="1"/>
      <c r="T1059" s="1"/>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457"/>
      <c r="AT1059" s="457"/>
      <c r="AU1059" s="457"/>
      <c r="AV1059" s="457"/>
      <c r="AW1059" s="457"/>
      <c r="AX1059" s="457"/>
      <c r="AY1059" s="457"/>
      <c r="AZ1059" s="457"/>
      <c r="BA1059" s="457"/>
      <c r="BB1059" s="457"/>
      <c r="BC1059" s="457"/>
      <c r="BD1059" s="457"/>
      <c r="BE1059" s="457"/>
      <c r="BF1059" s="457"/>
      <c r="BG1059" s="457"/>
      <c r="BH1059" s="457"/>
      <c r="BI1059" s="457"/>
      <c r="BJ1059" s="457"/>
      <c r="BK1059" s="457"/>
      <c r="BL1059" s="457"/>
      <c r="BM1059" s="457"/>
      <c r="BN1059" s="457"/>
      <c r="BO1059" s="457"/>
      <c r="BP1059" s="457"/>
      <c r="BQ1059" s="457"/>
      <c r="BR1059" s="457"/>
      <c r="BS1059" s="457"/>
      <c r="BT1059" s="457"/>
      <c r="BU1059" s="457"/>
      <c r="BV1059" s="457"/>
      <c r="BW1059" s="457"/>
    </row>
    <row r="1060" spans="1:75" ht="12.75">
      <c r="A1060" s="1"/>
      <c r="B1060" s="1"/>
      <c r="C1060" s="1"/>
      <c r="D1060" s="1"/>
      <c r="E1060" s="1"/>
      <c r="F1060" s="1"/>
      <c r="G1060" s="1"/>
      <c r="H1060" s="1"/>
      <c r="I1060" s="1"/>
      <c r="J1060" s="1"/>
      <c r="K1060" s="1"/>
      <c r="L1060" s="1"/>
      <c r="T1060" s="1"/>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457"/>
      <c r="AT1060" s="457"/>
      <c r="AU1060" s="457"/>
      <c r="AV1060" s="457"/>
      <c r="AW1060" s="457"/>
      <c r="AX1060" s="457"/>
      <c r="AY1060" s="457"/>
      <c r="AZ1060" s="457"/>
      <c r="BA1060" s="457"/>
      <c r="BB1060" s="457"/>
      <c r="BC1060" s="457"/>
      <c r="BD1060" s="457"/>
      <c r="BE1060" s="457"/>
      <c r="BF1060" s="457"/>
      <c r="BG1060" s="457"/>
      <c r="BH1060" s="457"/>
      <c r="BI1060" s="457"/>
      <c r="BJ1060" s="457"/>
      <c r="BK1060" s="457"/>
      <c r="BL1060" s="457"/>
      <c r="BM1060" s="457"/>
      <c r="BN1060" s="457"/>
      <c r="BO1060" s="457"/>
      <c r="BP1060" s="457"/>
      <c r="BQ1060" s="457"/>
      <c r="BR1060" s="457"/>
      <c r="BS1060" s="457"/>
      <c r="BT1060" s="457"/>
      <c r="BU1060" s="457"/>
      <c r="BV1060" s="457"/>
      <c r="BW1060" s="457"/>
    </row>
    <row r="1061" spans="1:75" ht="12.75">
      <c r="A1061" s="1"/>
      <c r="B1061" s="1"/>
      <c r="C1061" s="1"/>
      <c r="D1061" s="1"/>
      <c r="E1061" s="1"/>
      <c r="F1061" s="1"/>
      <c r="G1061" s="1"/>
      <c r="H1061" s="1"/>
      <c r="I1061" s="1"/>
      <c r="J1061" s="1"/>
      <c r="K1061" s="1"/>
      <c r="L1061" s="1"/>
      <c r="T1061" s="1"/>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457"/>
      <c r="AT1061" s="457"/>
      <c r="AU1061" s="457"/>
      <c r="AV1061" s="457"/>
      <c r="AW1061" s="457"/>
      <c r="AX1061" s="457"/>
      <c r="AY1061" s="457"/>
      <c r="AZ1061" s="457"/>
      <c r="BA1061" s="457"/>
      <c r="BB1061" s="457"/>
      <c r="BC1061" s="457"/>
      <c r="BD1061" s="457"/>
      <c r="BE1061" s="457"/>
      <c r="BF1061" s="457"/>
      <c r="BG1061" s="457"/>
      <c r="BH1061" s="457"/>
      <c r="BI1061" s="457"/>
      <c r="BJ1061" s="457"/>
      <c r="BK1061" s="457"/>
      <c r="BL1061" s="457"/>
      <c r="BM1061" s="457"/>
      <c r="BN1061" s="457"/>
      <c r="BO1061" s="457"/>
      <c r="BP1061" s="457"/>
      <c r="BQ1061" s="457"/>
      <c r="BR1061" s="457"/>
      <c r="BS1061" s="457"/>
      <c r="BT1061" s="457"/>
      <c r="BU1061" s="457"/>
      <c r="BV1061" s="457"/>
      <c r="BW1061" s="457"/>
    </row>
    <row r="1062" spans="1:75" ht="12.75">
      <c r="A1062" s="1"/>
      <c r="B1062" s="1"/>
      <c r="C1062" s="1"/>
      <c r="D1062" s="1"/>
      <c r="E1062" s="1"/>
      <c r="F1062" s="1"/>
      <c r="G1062" s="1"/>
      <c r="H1062" s="1"/>
      <c r="I1062" s="1"/>
      <c r="J1062" s="1"/>
      <c r="K1062" s="1"/>
      <c r="L1062" s="1"/>
      <c r="T1062" s="1"/>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457"/>
      <c r="AT1062" s="457"/>
      <c r="AU1062" s="457"/>
      <c r="AV1062" s="457"/>
      <c r="AW1062" s="457"/>
      <c r="AX1062" s="457"/>
      <c r="AY1062" s="457"/>
      <c r="AZ1062" s="457"/>
      <c r="BA1062" s="457"/>
      <c r="BB1062" s="457"/>
      <c r="BC1062" s="457"/>
      <c r="BD1062" s="457"/>
      <c r="BE1062" s="457"/>
      <c r="BF1062" s="457"/>
      <c r="BG1062" s="457"/>
      <c r="BH1062" s="457"/>
      <c r="BI1062" s="457"/>
      <c r="BJ1062" s="457"/>
      <c r="BK1062" s="457"/>
      <c r="BL1062" s="457"/>
      <c r="BM1062" s="457"/>
      <c r="BN1062" s="457"/>
      <c r="BO1062" s="457"/>
      <c r="BP1062" s="457"/>
      <c r="BQ1062" s="457"/>
      <c r="BR1062" s="457"/>
      <c r="BS1062" s="457"/>
      <c r="BT1062" s="457"/>
      <c r="BU1062" s="457"/>
      <c r="BV1062" s="457"/>
      <c r="BW1062" s="457"/>
    </row>
    <row r="1063" spans="1:75" ht="12.75">
      <c r="A1063" s="1"/>
      <c r="B1063" s="1"/>
      <c r="C1063" s="1"/>
      <c r="D1063" s="1"/>
      <c r="E1063" s="1"/>
      <c r="F1063" s="1"/>
      <c r="G1063" s="1"/>
      <c r="H1063" s="1"/>
      <c r="I1063" s="1"/>
      <c r="J1063" s="1"/>
      <c r="K1063" s="1"/>
      <c r="L1063" s="1"/>
      <c r="T1063" s="1"/>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457"/>
      <c r="AT1063" s="457"/>
      <c r="AU1063" s="457"/>
      <c r="AV1063" s="457"/>
      <c r="AW1063" s="457"/>
      <c r="AX1063" s="457"/>
      <c r="AY1063" s="457"/>
      <c r="AZ1063" s="457"/>
      <c r="BA1063" s="457"/>
      <c r="BB1063" s="457"/>
      <c r="BC1063" s="457"/>
      <c r="BD1063" s="457"/>
      <c r="BE1063" s="457"/>
      <c r="BF1063" s="457"/>
      <c r="BG1063" s="457"/>
      <c r="BH1063" s="457"/>
      <c r="BI1063" s="457"/>
      <c r="BJ1063" s="457"/>
      <c r="BK1063" s="457"/>
      <c r="BL1063" s="457"/>
      <c r="BM1063" s="457"/>
      <c r="BN1063" s="457"/>
      <c r="BO1063" s="457"/>
      <c r="BP1063" s="457"/>
      <c r="BQ1063" s="457"/>
      <c r="BR1063" s="457"/>
      <c r="BS1063" s="457"/>
      <c r="BT1063" s="457"/>
      <c r="BU1063" s="457"/>
      <c r="BV1063" s="457"/>
      <c r="BW1063" s="457"/>
    </row>
    <row r="1064" spans="1:75" ht="12.75">
      <c r="A1064" s="1"/>
      <c r="B1064" s="1"/>
      <c r="C1064" s="1"/>
      <c r="D1064" s="1"/>
      <c r="E1064" s="1"/>
      <c r="F1064" s="1"/>
      <c r="G1064" s="1"/>
      <c r="H1064" s="1"/>
      <c r="I1064" s="1"/>
      <c r="J1064" s="1"/>
      <c r="K1064" s="1"/>
      <c r="L1064" s="1"/>
      <c r="T1064" s="1"/>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457"/>
      <c r="AT1064" s="457"/>
      <c r="AU1064" s="457"/>
      <c r="AV1064" s="457"/>
      <c r="AW1064" s="457"/>
      <c r="AX1064" s="457"/>
      <c r="AY1064" s="457"/>
      <c r="AZ1064" s="457"/>
      <c r="BA1064" s="457"/>
      <c r="BB1064" s="457"/>
      <c r="BC1064" s="457"/>
      <c r="BD1064" s="457"/>
      <c r="BE1064" s="457"/>
      <c r="BF1064" s="457"/>
      <c r="BG1064" s="457"/>
      <c r="BH1064" s="457"/>
      <c r="BI1064" s="457"/>
      <c r="BJ1064" s="457"/>
      <c r="BK1064" s="457"/>
      <c r="BL1064" s="457"/>
      <c r="BM1064" s="457"/>
      <c r="BN1064" s="457"/>
      <c r="BO1064" s="457"/>
      <c r="BP1064" s="457"/>
      <c r="BQ1064" s="457"/>
      <c r="BR1064" s="457"/>
      <c r="BS1064" s="457"/>
      <c r="BT1064" s="457"/>
      <c r="BU1064" s="457"/>
      <c r="BV1064" s="457"/>
      <c r="BW1064" s="457"/>
    </row>
    <row r="1065" spans="1:75" ht="12.75">
      <c r="A1065" s="1"/>
      <c r="B1065" s="1"/>
      <c r="C1065" s="1"/>
      <c r="D1065" s="1"/>
      <c r="E1065" s="1"/>
      <c r="F1065" s="1"/>
      <c r="G1065" s="1"/>
      <c r="H1065" s="1"/>
      <c r="I1065" s="1"/>
      <c r="J1065" s="1"/>
      <c r="K1065" s="1"/>
      <c r="L1065" s="1"/>
      <c r="T1065" s="1"/>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457"/>
      <c r="AT1065" s="457"/>
      <c r="AU1065" s="457"/>
      <c r="AV1065" s="457"/>
      <c r="AW1065" s="457"/>
      <c r="AX1065" s="457"/>
      <c r="AY1065" s="457"/>
      <c r="AZ1065" s="457"/>
      <c r="BA1065" s="457"/>
      <c r="BB1065" s="457"/>
      <c r="BC1065" s="457"/>
      <c r="BD1065" s="457"/>
      <c r="BE1065" s="457"/>
      <c r="BF1065" s="457"/>
      <c r="BG1065" s="457"/>
      <c r="BH1065" s="457"/>
      <c r="BI1065" s="457"/>
      <c r="BJ1065" s="457"/>
      <c r="BK1065" s="457"/>
      <c r="BL1065" s="457"/>
      <c r="BM1065" s="457"/>
      <c r="BN1065" s="457"/>
      <c r="BO1065" s="457"/>
      <c r="BP1065" s="457"/>
      <c r="BQ1065" s="457"/>
      <c r="BR1065" s="457"/>
      <c r="BS1065" s="457"/>
      <c r="BT1065" s="457"/>
      <c r="BU1065" s="457"/>
      <c r="BV1065" s="457"/>
      <c r="BW1065" s="457"/>
    </row>
    <row r="1066" spans="1:75" ht="12.75">
      <c r="A1066" s="1"/>
      <c r="B1066" s="1"/>
      <c r="C1066" s="1"/>
      <c r="D1066" s="1"/>
      <c r="E1066" s="1"/>
      <c r="F1066" s="1"/>
      <c r="G1066" s="1"/>
      <c r="H1066" s="1"/>
      <c r="I1066" s="1"/>
      <c r="J1066" s="1"/>
      <c r="K1066" s="1"/>
      <c r="L1066" s="1"/>
      <c r="T1066" s="1"/>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457"/>
      <c r="AT1066" s="457"/>
      <c r="AU1066" s="457"/>
      <c r="AV1066" s="457"/>
      <c r="AW1066" s="457"/>
      <c r="AX1066" s="457"/>
      <c r="AY1066" s="457"/>
      <c r="AZ1066" s="457"/>
      <c r="BA1066" s="457"/>
      <c r="BB1066" s="457"/>
      <c r="BC1066" s="457"/>
      <c r="BD1066" s="457"/>
      <c r="BE1066" s="457"/>
      <c r="BF1066" s="457"/>
      <c r="BG1066" s="457"/>
      <c r="BH1066" s="457"/>
      <c r="BI1066" s="457"/>
      <c r="BJ1066" s="457"/>
      <c r="BK1066" s="457"/>
      <c r="BL1066" s="457"/>
      <c r="BM1066" s="457"/>
      <c r="BN1066" s="457"/>
      <c r="BO1066" s="457"/>
      <c r="BP1066" s="457"/>
      <c r="BQ1066" s="457"/>
      <c r="BR1066" s="457"/>
      <c r="BS1066" s="457"/>
      <c r="BT1066" s="457"/>
      <c r="BU1066" s="457"/>
      <c r="BV1066" s="457"/>
      <c r="BW1066" s="457"/>
    </row>
    <row r="1067" spans="1:75" ht="12.75">
      <c r="A1067" s="1"/>
      <c r="B1067" s="1"/>
      <c r="C1067" s="1"/>
      <c r="D1067" s="1"/>
      <c r="E1067" s="1"/>
      <c r="F1067" s="1"/>
      <c r="G1067" s="1"/>
      <c r="H1067" s="1"/>
      <c r="I1067" s="1"/>
      <c r="J1067" s="1"/>
      <c r="K1067" s="1"/>
      <c r="L1067" s="1"/>
      <c r="T1067" s="1"/>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457"/>
      <c r="AT1067" s="457"/>
      <c r="AU1067" s="457"/>
      <c r="AV1067" s="457"/>
      <c r="AW1067" s="457"/>
      <c r="AX1067" s="457"/>
      <c r="AY1067" s="457"/>
      <c r="AZ1067" s="457"/>
      <c r="BA1067" s="457"/>
      <c r="BB1067" s="457"/>
      <c r="BC1067" s="457"/>
      <c r="BD1067" s="457"/>
      <c r="BE1067" s="457"/>
      <c r="BF1067" s="457"/>
      <c r="BG1067" s="457"/>
      <c r="BH1067" s="457"/>
      <c r="BI1067" s="457"/>
      <c r="BJ1067" s="457"/>
      <c r="BK1067" s="457"/>
      <c r="BL1067" s="457"/>
      <c r="BM1067" s="457"/>
      <c r="BN1067" s="457"/>
      <c r="BO1067" s="457"/>
      <c r="BP1067" s="457"/>
      <c r="BQ1067" s="457"/>
      <c r="BR1067" s="457"/>
      <c r="BS1067" s="457"/>
      <c r="BT1067" s="457"/>
      <c r="BU1067" s="457"/>
      <c r="BV1067" s="457"/>
      <c r="BW1067" s="457"/>
    </row>
    <row r="1068" spans="1:75" ht="12.75">
      <c r="A1068" s="1"/>
      <c r="B1068" s="1"/>
      <c r="C1068" s="1"/>
      <c r="D1068" s="1"/>
      <c r="E1068" s="1"/>
      <c r="F1068" s="1"/>
      <c r="G1068" s="1"/>
      <c r="H1068" s="1"/>
      <c r="I1068" s="1"/>
      <c r="J1068" s="1"/>
      <c r="K1068" s="1"/>
      <c r="L1068" s="1"/>
      <c r="T1068" s="1"/>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457"/>
      <c r="AT1068" s="457"/>
      <c r="AU1068" s="457"/>
      <c r="AV1068" s="457"/>
      <c r="AW1068" s="457"/>
      <c r="AX1068" s="457"/>
      <c r="AY1068" s="457"/>
      <c r="AZ1068" s="457"/>
      <c r="BA1068" s="457"/>
      <c r="BB1068" s="457"/>
      <c r="BC1068" s="457"/>
      <c r="BD1068" s="457"/>
      <c r="BE1068" s="457"/>
      <c r="BF1068" s="457"/>
      <c r="BG1068" s="457"/>
      <c r="BH1068" s="457"/>
      <c r="BI1068" s="457"/>
      <c r="BJ1068" s="457"/>
      <c r="BK1068" s="457"/>
      <c r="BL1068" s="457"/>
      <c r="BM1068" s="457"/>
      <c r="BN1068" s="457"/>
      <c r="BO1068" s="457"/>
      <c r="BP1068" s="457"/>
      <c r="BQ1068" s="457"/>
      <c r="BR1068" s="457"/>
      <c r="BS1068" s="457"/>
      <c r="BT1068" s="457"/>
      <c r="BU1068" s="457"/>
      <c r="BV1068" s="457"/>
      <c r="BW1068" s="457"/>
    </row>
    <row r="1069" spans="1:75" ht="12.75">
      <c r="A1069" s="1"/>
      <c r="B1069" s="1"/>
      <c r="C1069" s="1"/>
      <c r="D1069" s="1"/>
      <c r="E1069" s="1"/>
      <c r="F1069" s="1"/>
      <c r="G1069" s="1"/>
      <c r="H1069" s="1"/>
      <c r="I1069" s="1"/>
      <c r="J1069" s="1"/>
      <c r="K1069" s="1"/>
      <c r="L1069" s="1"/>
      <c r="T1069" s="1"/>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457"/>
      <c r="AT1069" s="457"/>
      <c r="AU1069" s="457"/>
      <c r="AV1069" s="457"/>
      <c r="AW1069" s="457"/>
      <c r="AX1069" s="457"/>
      <c r="AY1069" s="457"/>
      <c r="AZ1069" s="457"/>
      <c r="BA1069" s="457"/>
      <c r="BB1069" s="457"/>
      <c r="BC1069" s="457"/>
      <c r="BD1069" s="457"/>
      <c r="BE1069" s="457"/>
      <c r="BF1069" s="457"/>
      <c r="BG1069" s="457"/>
      <c r="BH1069" s="457"/>
      <c r="BI1069" s="457"/>
      <c r="BJ1069" s="457"/>
      <c r="BK1069" s="457"/>
      <c r="BL1069" s="457"/>
      <c r="BM1069" s="457"/>
      <c r="BN1069" s="457"/>
      <c r="BO1069" s="457"/>
      <c r="BP1069" s="457"/>
      <c r="BQ1069" s="457"/>
      <c r="BR1069" s="457"/>
      <c r="BS1069" s="457"/>
      <c r="BT1069" s="457"/>
      <c r="BU1069" s="457"/>
      <c r="BV1069" s="457"/>
      <c r="BW1069" s="457"/>
    </row>
    <row r="1070" spans="1:75" ht="12.75">
      <c r="A1070" s="1"/>
      <c r="B1070" s="1"/>
      <c r="C1070" s="1"/>
      <c r="D1070" s="1"/>
      <c r="E1070" s="1"/>
      <c r="F1070" s="1"/>
      <c r="G1070" s="1"/>
      <c r="H1070" s="1"/>
      <c r="I1070" s="1"/>
      <c r="J1070" s="1"/>
      <c r="K1070" s="1"/>
      <c r="L1070" s="1"/>
      <c r="T1070" s="1"/>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457"/>
      <c r="AT1070" s="457"/>
      <c r="AU1070" s="457"/>
      <c r="AV1070" s="457"/>
      <c r="AW1070" s="457"/>
      <c r="AX1070" s="457"/>
      <c r="AY1070" s="457"/>
      <c r="AZ1070" s="457"/>
      <c r="BA1070" s="457"/>
      <c r="BB1070" s="457"/>
      <c r="BC1070" s="457"/>
      <c r="BD1070" s="457"/>
      <c r="BE1070" s="457"/>
      <c r="BF1070" s="457"/>
      <c r="BG1070" s="457"/>
      <c r="BH1070" s="457"/>
      <c r="BI1070" s="457"/>
      <c r="BJ1070" s="457"/>
      <c r="BK1070" s="457"/>
      <c r="BL1070" s="457"/>
      <c r="BM1070" s="457"/>
      <c r="BN1070" s="457"/>
      <c r="BO1070" s="457"/>
      <c r="BP1070" s="457"/>
      <c r="BQ1070" s="457"/>
      <c r="BR1070" s="457"/>
      <c r="BS1070" s="457"/>
      <c r="BT1070" s="457"/>
      <c r="BU1070" s="457"/>
      <c r="BV1070" s="457"/>
      <c r="BW1070" s="457"/>
    </row>
    <row r="1071" spans="1:75" ht="12.75">
      <c r="A1071" s="1"/>
      <c r="B1071" s="1"/>
      <c r="C1071" s="1"/>
      <c r="D1071" s="1"/>
      <c r="E1071" s="1"/>
      <c r="F1071" s="1"/>
      <c r="G1071" s="1"/>
      <c r="H1071" s="1"/>
      <c r="I1071" s="1"/>
      <c r="J1071" s="1"/>
      <c r="K1071" s="1"/>
      <c r="L1071" s="1"/>
      <c r="T1071" s="1"/>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457"/>
      <c r="AT1071" s="457"/>
      <c r="AU1071" s="457"/>
      <c r="AV1071" s="457"/>
      <c r="AW1071" s="457"/>
      <c r="AX1071" s="457"/>
      <c r="AY1071" s="457"/>
      <c r="AZ1071" s="457"/>
      <c r="BA1071" s="457"/>
      <c r="BB1071" s="457"/>
      <c r="BC1071" s="457"/>
      <c r="BD1071" s="457"/>
      <c r="BE1071" s="457"/>
      <c r="BF1071" s="457"/>
      <c r="BG1071" s="457"/>
      <c r="BH1071" s="457"/>
      <c r="BI1071" s="457"/>
      <c r="BJ1071" s="457"/>
      <c r="BK1071" s="457"/>
      <c r="BL1071" s="457"/>
      <c r="BM1071" s="457"/>
      <c r="BN1071" s="457"/>
      <c r="BO1071" s="457"/>
      <c r="BP1071" s="457"/>
      <c r="BQ1071" s="457"/>
      <c r="BR1071" s="457"/>
      <c r="BS1071" s="457"/>
      <c r="BT1071" s="457"/>
      <c r="BU1071" s="457"/>
      <c r="BV1071" s="457"/>
      <c r="BW1071" s="457"/>
    </row>
    <row r="1072" spans="1:75" ht="12.75">
      <c r="A1072" s="1"/>
      <c r="B1072" s="1"/>
      <c r="C1072" s="1"/>
      <c r="D1072" s="1"/>
      <c r="E1072" s="1"/>
      <c r="F1072" s="1"/>
      <c r="G1072" s="1"/>
      <c r="H1072" s="1"/>
      <c r="I1072" s="1"/>
      <c r="J1072" s="1"/>
      <c r="K1072" s="1"/>
      <c r="L1072" s="1"/>
      <c r="T1072" s="1"/>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457"/>
      <c r="AT1072" s="457"/>
      <c r="AU1072" s="457"/>
      <c r="AV1072" s="457"/>
      <c r="AW1072" s="457"/>
      <c r="AX1072" s="457"/>
      <c r="AY1072" s="457"/>
      <c r="AZ1072" s="457"/>
      <c r="BA1072" s="457"/>
      <c r="BB1072" s="457"/>
      <c r="BC1072" s="457"/>
      <c r="BD1072" s="457"/>
      <c r="BE1072" s="457"/>
      <c r="BF1072" s="457"/>
      <c r="BG1072" s="457"/>
      <c r="BH1072" s="457"/>
      <c r="BI1072" s="457"/>
      <c r="BJ1072" s="457"/>
      <c r="BK1072" s="457"/>
      <c r="BL1072" s="457"/>
      <c r="BM1072" s="457"/>
      <c r="BN1072" s="457"/>
      <c r="BO1072" s="457"/>
      <c r="BP1072" s="457"/>
      <c r="BQ1072" s="457"/>
      <c r="BR1072" s="457"/>
      <c r="BS1072" s="457"/>
      <c r="BT1072" s="457"/>
      <c r="BU1072" s="457"/>
      <c r="BV1072" s="457"/>
      <c r="BW1072" s="457"/>
    </row>
    <row r="1073" spans="1:75" ht="12.75">
      <c r="A1073" s="1"/>
      <c r="B1073" s="1"/>
      <c r="C1073" s="1"/>
      <c r="D1073" s="1"/>
      <c r="E1073" s="1"/>
      <c r="F1073" s="1"/>
      <c r="G1073" s="1"/>
      <c r="H1073" s="1"/>
      <c r="I1073" s="1"/>
      <c r="J1073" s="1"/>
      <c r="K1073" s="1"/>
      <c r="L1073" s="1"/>
      <c r="T1073" s="1"/>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457"/>
      <c r="AT1073" s="457"/>
      <c r="AU1073" s="457"/>
      <c r="AV1073" s="457"/>
      <c r="AW1073" s="457"/>
      <c r="AX1073" s="457"/>
      <c r="AY1073" s="457"/>
      <c r="AZ1073" s="457"/>
      <c r="BA1073" s="457"/>
      <c r="BB1073" s="457"/>
      <c r="BC1073" s="457"/>
      <c r="BD1073" s="457"/>
      <c r="BE1073" s="457"/>
      <c r="BF1073" s="457"/>
      <c r="BG1073" s="457"/>
      <c r="BH1073" s="457"/>
      <c r="BI1073" s="457"/>
      <c r="BJ1073" s="457"/>
      <c r="BK1073" s="457"/>
      <c r="BL1073" s="457"/>
      <c r="BM1073" s="457"/>
      <c r="BN1073" s="457"/>
      <c r="BO1073" s="457"/>
      <c r="BP1073" s="457"/>
      <c r="BQ1073" s="457"/>
      <c r="BR1073" s="457"/>
      <c r="BS1073" s="457"/>
      <c r="BT1073" s="457"/>
      <c r="BU1073" s="457"/>
      <c r="BV1073" s="457"/>
      <c r="BW1073" s="457"/>
    </row>
    <row r="1074" spans="1:75" ht="12.75">
      <c r="A1074" s="1"/>
      <c r="B1074" s="1"/>
      <c r="C1074" s="1"/>
      <c r="D1074" s="1"/>
      <c r="E1074" s="1"/>
      <c r="F1074" s="1"/>
      <c r="G1074" s="1"/>
      <c r="H1074" s="1"/>
      <c r="I1074" s="1"/>
      <c r="J1074" s="1"/>
      <c r="K1074" s="1"/>
      <c r="L1074" s="1"/>
      <c r="T1074" s="1"/>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457"/>
      <c r="AT1074" s="457"/>
      <c r="AU1074" s="457"/>
      <c r="AV1074" s="457"/>
      <c r="AW1074" s="457"/>
      <c r="AX1074" s="457"/>
      <c r="AY1074" s="457"/>
      <c r="AZ1074" s="457"/>
      <c r="BA1074" s="457"/>
      <c r="BB1074" s="457"/>
      <c r="BC1074" s="457"/>
      <c r="BD1074" s="457"/>
      <c r="BE1074" s="457"/>
      <c r="BF1074" s="457"/>
      <c r="BG1074" s="457"/>
      <c r="BH1074" s="457"/>
      <c r="BI1074" s="457"/>
      <c r="BJ1074" s="457"/>
      <c r="BK1074" s="457"/>
      <c r="BL1074" s="457"/>
      <c r="BM1074" s="457"/>
      <c r="BN1074" s="457"/>
      <c r="BO1074" s="457"/>
      <c r="BP1074" s="457"/>
      <c r="BQ1074" s="457"/>
      <c r="BR1074" s="457"/>
      <c r="BS1074" s="457"/>
      <c r="BT1074" s="457"/>
      <c r="BU1074" s="457"/>
      <c r="BV1074" s="457"/>
      <c r="BW1074" s="457"/>
    </row>
    <row r="1075" spans="1:75" ht="12.75">
      <c r="A1075" s="1"/>
      <c r="B1075" s="1"/>
      <c r="C1075" s="1"/>
      <c r="D1075" s="1"/>
      <c r="E1075" s="1"/>
      <c r="F1075" s="1"/>
      <c r="G1075" s="1"/>
      <c r="H1075" s="1"/>
      <c r="I1075" s="1"/>
      <c r="J1075" s="1"/>
      <c r="K1075" s="1"/>
      <c r="L1075" s="1"/>
      <c r="T1075" s="1"/>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457"/>
      <c r="AT1075" s="457"/>
      <c r="AU1075" s="457"/>
      <c r="AV1075" s="457"/>
      <c r="AW1075" s="457"/>
      <c r="AX1075" s="457"/>
      <c r="AY1075" s="457"/>
      <c r="AZ1075" s="457"/>
      <c r="BA1075" s="457"/>
      <c r="BB1075" s="457"/>
      <c r="BC1075" s="457"/>
      <c r="BD1075" s="457"/>
      <c r="BE1075" s="457"/>
      <c r="BF1075" s="457"/>
      <c r="BG1075" s="457"/>
      <c r="BH1075" s="457"/>
      <c r="BI1075" s="457"/>
      <c r="BJ1075" s="457"/>
      <c r="BK1075" s="457"/>
      <c r="BL1075" s="457"/>
      <c r="BM1075" s="457"/>
      <c r="BN1075" s="457"/>
      <c r="BO1075" s="457"/>
      <c r="BP1075" s="457"/>
      <c r="BQ1075" s="457"/>
      <c r="BR1075" s="457"/>
      <c r="BS1075" s="457"/>
      <c r="BT1075" s="457"/>
      <c r="BU1075" s="457"/>
      <c r="BV1075" s="457"/>
      <c r="BW1075" s="457"/>
    </row>
    <row r="1076" spans="1:75" ht="12.75">
      <c r="A1076" s="1"/>
      <c r="B1076" s="1"/>
      <c r="C1076" s="1"/>
      <c r="D1076" s="1"/>
      <c r="E1076" s="1"/>
      <c r="F1076" s="1"/>
      <c r="G1076" s="1"/>
      <c r="H1076" s="1"/>
      <c r="I1076" s="1"/>
      <c r="J1076" s="1"/>
      <c r="K1076" s="1"/>
      <c r="L1076" s="1"/>
      <c r="T1076" s="1"/>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457"/>
      <c r="AT1076" s="457"/>
      <c r="AU1076" s="457"/>
      <c r="AV1076" s="457"/>
      <c r="AW1076" s="457"/>
      <c r="AX1076" s="457"/>
      <c r="AY1076" s="457"/>
      <c r="AZ1076" s="457"/>
      <c r="BA1076" s="457"/>
      <c r="BB1076" s="457"/>
      <c r="BC1076" s="457"/>
      <c r="BD1076" s="457"/>
      <c r="BE1076" s="457"/>
      <c r="BF1076" s="457"/>
      <c r="BG1076" s="457"/>
      <c r="BH1076" s="457"/>
      <c r="BI1076" s="457"/>
      <c r="BJ1076" s="457"/>
      <c r="BK1076" s="457"/>
      <c r="BL1076" s="457"/>
      <c r="BM1076" s="457"/>
      <c r="BN1076" s="457"/>
      <c r="BO1076" s="457"/>
      <c r="BP1076" s="457"/>
      <c r="BQ1076" s="457"/>
      <c r="BR1076" s="457"/>
      <c r="BS1076" s="457"/>
      <c r="BT1076" s="457"/>
      <c r="BU1076" s="457"/>
      <c r="BV1076" s="457"/>
      <c r="BW1076" s="457"/>
    </row>
    <row r="1077" spans="1:75" ht="12.75">
      <c r="A1077" s="1"/>
      <c r="B1077" s="1"/>
      <c r="C1077" s="1"/>
      <c r="D1077" s="1"/>
      <c r="E1077" s="1"/>
      <c r="F1077" s="1"/>
      <c r="G1077" s="1"/>
      <c r="H1077" s="1"/>
      <c r="I1077" s="1"/>
      <c r="J1077" s="1"/>
      <c r="K1077" s="1"/>
      <c r="L1077" s="1"/>
      <c r="T1077" s="1"/>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457"/>
      <c r="AT1077" s="457"/>
      <c r="AU1077" s="457"/>
      <c r="AV1077" s="457"/>
      <c r="AW1077" s="457"/>
      <c r="AX1077" s="457"/>
      <c r="AY1077" s="457"/>
      <c r="AZ1077" s="457"/>
      <c r="BA1077" s="457"/>
      <c r="BB1077" s="457"/>
      <c r="BC1077" s="457"/>
      <c r="BD1077" s="457"/>
      <c r="BE1077" s="457"/>
      <c r="BF1077" s="457"/>
      <c r="BG1077" s="457"/>
      <c r="BH1077" s="457"/>
      <c r="BI1077" s="457"/>
      <c r="BJ1077" s="457"/>
      <c r="BK1077" s="457"/>
      <c r="BL1077" s="457"/>
      <c r="BM1077" s="457"/>
      <c r="BN1077" s="457"/>
      <c r="BO1077" s="457"/>
      <c r="BP1077" s="457"/>
      <c r="BQ1077" s="457"/>
      <c r="BR1077" s="457"/>
      <c r="BS1077" s="457"/>
      <c r="BT1077" s="457"/>
      <c r="BU1077" s="457"/>
      <c r="BV1077" s="457"/>
      <c r="BW1077" s="457"/>
    </row>
    <row r="1078" spans="1:75" ht="12.75">
      <c r="A1078" s="1"/>
      <c r="B1078" s="1"/>
      <c r="C1078" s="1"/>
      <c r="D1078" s="1"/>
      <c r="E1078" s="1"/>
      <c r="F1078" s="1"/>
      <c r="G1078" s="1"/>
      <c r="H1078" s="1"/>
      <c r="I1078" s="1"/>
      <c r="J1078" s="1"/>
      <c r="K1078" s="1"/>
      <c r="L1078" s="1"/>
      <c r="T1078" s="1"/>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457"/>
      <c r="AT1078" s="457"/>
      <c r="AU1078" s="457"/>
      <c r="AV1078" s="457"/>
      <c r="AW1078" s="457"/>
      <c r="AX1078" s="457"/>
      <c r="AY1078" s="457"/>
      <c r="AZ1078" s="457"/>
      <c r="BA1078" s="457"/>
      <c r="BB1078" s="457"/>
      <c r="BC1078" s="457"/>
      <c r="BD1078" s="457"/>
      <c r="BE1078" s="457"/>
      <c r="BF1078" s="457"/>
      <c r="BG1078" s="457"/>
      <c r="BH1078" s="457"/>
      <c r="BI1078" s="457"/>
      <c r="BJ1078" s="457"/>
      <c r="BK1078" s="457"/>
      <c r="BL1078" s="457"/>
      <c r="BM1078" s="457"/>
      <c r="BN1078" s="457"/>
      <c r="BO1078" s="457"/>
      <c r="BP1078" s="457"/>
      <c r="BQ1078" s="457"/>
      <c r="BR1078" s="457"/>
      <c r="BS1078" s="457"/>
      <c r="BT1078" s="457"/>
      <c r="BU1078" s="457"/>
      <c r="BV1078" s="457"/>
      <c r="BW1078" s="457"/>
    </row>
    <row r="1079" spans="1:75" ht="12.75">
      <c r="A1079" s="1"/>
      <c r="B1079" s="1"/>
      <c r="C1079" s="1"/>
      <c r="D1079" s="1"/>
      <c r="E1079" s="1"/>
      <c r="F1079" s="1"/>
      <c r="G1079" s="1"/>
      <c r="H1079" s="1"/>
      <c r="I1079" s="1"/>
      <c r="J1079" s="1"/>
      <c r="K1079" s="1"/>
      <c r="L1079" s="1"/>
      <c r="T1079" s="1"/>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457"/>
      <c r="AT1079" s="457"/>
      <c r="AU1079" s="457"/>
      <c r="AV1079" s="457"/>
      <c r="AW1079" s="457"/>
      <c r="AX1079" s="457"/>
      <c r="AY1079" s="457"/>
      <c r="AZ1079" s="457"/>
      <c r="BA1079" s="457"/>
      <c r="BB1079" s="457"/>
      <c r="BC1079" s="457"/>
      <c r="BD1079" s="457"/>
      <c r="BE1079" s="457"/>
      <c r="BF1079" s="457"/>
      <c r="BG1079" s="457"/>
      <c r="BH1079" s="457"/>
      <c r="BI1079" s="457"/>
      <c r="BJ1079" s="457"/>
      <c r="BK1079" s="457"/>
      <c r="BL1079" s="457"/>
      <c r="BM1079" s="457"/>
      <c r="BN1079" s="457"/>
      <c r="BO1079" s="457"/>
      <c r="BP1079" s="457"/>
      <c r="BQ1079" s="457"/>
      <c r="BR1079" s="457"/>
      <c r="BS1079" s="457"/>
      <c r="BT1079" s="457"/>
      <c r="BU1079" s="457"/>
      <c r="BV1079" s="457"/>
      <c r="BW1079" s="457"/>
    </row>
    <row r="1080" spans="1:75" ht="12.75">
      <c r="A1080" s="1"/>
      <c r="B1080" s="1"/>
      <c r="C1080" s="1"/>
      <c r="D1080" s="1"/>
      <c r="E1080" s="1"/>
      <c r="F1080" s="1"/>
      <c r="G1080" s="1"/>
      <c r="H1080" s="1"/>
      <c r="I1080" s="1"/>
      <c r="J1080" s="1"/>
      <c r="K1080" s="1"/>
      <c r="L1080" s="1"/>
      <c r="T1080" s="1"/>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457"/>
      <c r="AT1080" s="457"/>
      <c r="AU1080" s="457"/>
      <c r="AV1080" s="457"/>
      <c r="AW1080" s="457"/>
      <c r="AX1080" s="457"/>
      <c r="AY1080" s="457"/>
      <c r="AZ1080" s="457"/>
      <c r="BA1080" s="457"/>
      <c r="BB1080" s="457"/>
      <c r="BC1080" s="457"/>
      <c r="BD1080" s="457"/>
      <c r="BE1080" s="457"/>
      <c r="BF1080" s="457"/>
      <c r="BG1080" s="457"/>
      <c r="BH1080" s="457"/>
      <c r="BI1080" s="457"/>
      <c r="BJ1080" s="457"/>
      <c r="BK1080" s="457"/>
      <c r="BL1080" s="457"/>
      <c r="BM1080" s="457"/>
      <c r="BN1080" s="457"/>
      <c r="BO1080" s="457"/>
      <c r="BP1080" s="457"/>
      <c r="BQ1080" s="457"/>
      <c r="BR1080" s="457"/>
      <c r="BS1080" s="457"/>
      <c r="BT1080" s="457"/>
      <c r="BU1080" s="457"/>
      <c r="BV1080" s="457"/>
      <c r="BW1080" s="457"/>
    </row>
    <row r="1081" spans="1:75" ht="12.75">
      <c r="A1081" s="1"/>
      <c r="B1081" s="1"/>
      <c r="C1081" s="1"/>
      <c r="D1081" s="1"/>
      <c r="E1081" s="1"/>
      <c r="F1081" s="1"/>
      <c r="G1081" s="1"/>
      <c r="H1081" s="1"/>
      <c r="I1081" s="1"/>
      <c r="J1081" s="1"/>
      <c r="K1081" s="1"/>
      <c r="L1081" s="1"/>
      <c r="T1081" s="1"/>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457"/>
      <c r="AT1081" s="457"/>
      <c r="AU1081" s="457"/>
      <c r="AV1081" s="457"/>
      <c r="AW1081" s="457"/>
      <c r="AX1081" s="457"/>
      <c r="AY1081" s="457"/>
      <c r="AZ1081" s="457"/>
      <c r="BA1081" s="457"/>
      <c r="BB1081" s="457"/>
      <c r="BC1081" s="457"/>
      <c r="BD1081" s="457"/>
      <c r="BE1081" s="457"/>
      <c r="BF1081" s="457"/>
      <c r="BG1081" s="457"/>
      <c r="BH1081" s="457"/>
      <c r="BI1081" s="457"/>
      <c r="BJ1081" s="457"/>
      <c r="BK1081" s="457"/>
      <c r="BL1081" s="457"/>
      <c r="BM1081" s="457"/>
      <c r="BN1081" s="457"/>
      <c r="BO1081" s="457"/>
      <c r="BP1081" s="457"/>
      <c r="BQ1081" s="457"/>
      <c r="BR1081" s="457"/>
      <c r="BS1081" s="457"/>
      <c r="BT1081" s="457"/>
      <c r="BU1081" s="457"/>
      <c r="BV1081" s="457"/>
      <c r="BW1081" s="457"/>
    </row>
    <row r="1082" spans="1:75" ht="12.75">
      <c r="A1082" s="1"/>
      <c r="B1082" s="1"/>
      <c r="C1082" s="1"/>
      <c r="D1082" s="1"/>
      <c r="E1082" s="1"/>
      <c r="F1082" s="1"/>
      <c r="G1082" s="1"/>
      <c r="H1082" s="1"/>
      <c r="I1082" s="1"/>
      <c r="J1082" s="1"/>
      <c r="K1082" s="1"/>
      <c r="L1082" s="1"/>
      <c r="T1082" s="1"/>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457"/>
      <c r="AT1082" s="457"/>
      <c r="AU1082" s="457"/>
      <c r="AV1082" s="457"/>
      <c r="AW1082" s="457"/>
      <c r="AX1082" s="457"/>
      <c r="AY1082" s="457"/>
      <c r="AZ1082" s="457"/>
      <c r="BA1082" s="457"/>
      <c r="BB1082" s="457"/>
      <c r="BC1082" s="457"/>
      <c r="BD1082" s="457"/>
      <c r="BE1082" s="457"/>
      <c r="BF1082" s="457"/>
      <c r="BG1082" s="457"/>
      <c r="BH1082" s="457"/>
      <c r="BI1082" s="457"/>
      <c r="BJ1082" s="457"/>
      <c r="BK1082" s="457"/>
      <c r="BL1082" s="457"/>
      <c r="BM1082" s="457"/>
      <c r="BN1082" s="457"/>
      <c r="BO1082" s="457"/>
      <c r="BP1082" s="457"/>
      <c r="BQ1082" s="457"/>
      <c r="BR1082" s="457"/>
      <c r="BS1082" s="457"/>
      <c r="BT1082" s="457"/>
      <c r="BU1082" s="457"/>
      <c r="BV1082" s="457"/>
      <c r="BW1082" s="457"/>
    </row>
    <row r="1083" spans="1:75" ht="12.75">
      <c r="A1083" s="1"/>
      <c r="B1083" s="1"/>
      <c r="C1083" s="1"/>
      <c r="D1083" s="1"/>
      <c r="E1083" s="1"/>
      <c r="F1083" s="1"/>
      <c r="G1083" s="1"/>
      <c r="H1083" s="1"/>
      <c r="I1083" s="1"/>
      <c r="J1083" s="1"/>
      <c r="K1083" s="1"/>
      <c r="L1083" s="1"/>
      <c r="T1083" s="1"/>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457"/>
      <c r="AT1083" s="457"/>
      <c r="AU1083" s="457"/>
      <c r="AV1083" s="457"/>
      <c r="AW1083" s="457"/>
      <c r="AX1083" s="457"/>
      <c r="AY1083" s="457"/>
      <c r="AZ1083" s="457"/>
      <c r="BA1083" s="457"/>
      <c r="BB1083" s="457"/>
      <c r="BC1083" s="457"/>
      <c r="BD1083" s="457"/>
      <c r="BE1083" s="457"/>
      <c r="BF1083" s="457"/>
      <c r="BG1083" s="457"/>
      <c r="BH1083" s="457"/>
      <c r="BI1083" s="457"/>
      <c r="BJ1083" s="457"/>
      <c r="BK1083" s="457"/>
      <c r="BL1083" s="457"/>
      <c r="BM1083" s="457"/>
      <c r="BN1083" s="457"/>
      <c r="BO1083" s="457"/>
      <c r="BP1083" s="457"/>
      <c r="BQ1083" s="457"/>
      <c r="BR1083" s="457"/>
      <c r="BS1083" s="457"/>
      <c r="BT1083" s="457"/>
      <c r="BU1083" s="457"/>
      <c r="BV1083" s="457"/>
      <c r="BW1083" s="457"/>
    </row>
    <row r="1084" spans="1:75" ht="12.75">
      <c r="A1084" s="1"/>
      <c r="B1084" s="1"/>
      <c r="C1084" s="1"/>
      <c r="D1084" s="1"/>
      <c r="E1084" s="1"/>
      <c r="F1084" s="1"/>
      <c r="G1084" s="1"/>
      <c r="H1084" s="1"/>
      <c r="I1084" s="1"/>
      <c r="J1084" s="1"/>
      <c r="K1084" s="1"/>
      <c r="L1084" s="1"/>
      <c r="T1084" s="1"/>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457"/>
      <c r="AT1084" s="457"/>
      <c r="AU1084" s="457"/>
      <c r="AV1084" s="457"/>
      <c r="AW1084" s="457"/>
      <c r="AX1084" s="457"/>
      <c r="AY1084" s="457"/>
      <c r="AZ1084" s="457"/>
      <c r="BA1084" s="457"/>
      <c r="BB1084" s="457"/>
      <c r="BC1084" s="457"/>
      <c r="BD1084" s="457"/>
      <c r="BE1084" s="457"/>
      <c r="BF1084" s="457"/>
      <c r="BG1084" s="457"/>
      <c r="BH1084" s="457"/>
      <c r="BI1084" s="457"/>
      <c r="BJ1084" s="457"/>
      <c r="BK1084" s="457"/>
      <c r="BL1084" s="457"/>
      <c r="BM1084" s="457"/>
      <c r="BN1084" s="457"/>
      <c r="BO1084" s="457"/>
      <c r="BP1084" s="457"/>
      <c r="BQ1084" s="457"/>
      <c r="BR1084" s="457"/>
      <c r="BS1084" s="457"/>
      <c r="BT1084" s="457"/>
      <c r="BU1084" s="457"/>
      <c r="BV1084" s="457"/>
      <c r="BW1084" s="457"/>
    </row>
    <row r="1085" spans="1:75" ht="12.75">
      <c r="A1085" s="1"/>
      <c r="B1085" s="1"/>
      <c r="C1085" s="1"/>
      <c r="D1085" s="1"/>
      <c r="E1085" s="1"/>
      <c r="F1085" s="1"/>
      <c r="G1085" s="1"/>
      <c r="H1085" s="1"/>
      <c r="I1085" s="1"/>
      <c r="J1085" s="1"/>
      <c r="K1085" s="1"/>
      <c r="L1085" s="1"/>
      <c r="T1085" s="1"/>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457"/>
      <c r="AT1085" s="457"/>
      <c r="AU1085" s="457"/>
      <c r="AV1085" s="457"/>
      <c r="AW1085" s="457"/>
      <c r="AX1085" s="457"/>
      <c r="AY1085" s="457"/>
      <c r="AZ1085" s="457"/>
      <c r="BA1085" s="457"/>
      <c r="BB1085" s="457"/>
      <c r="BC1085" s="457"/>
      <c r="BD1085" s="457"/>
      <c r="BE1085" s="457"/>
      <c r="BF1085" s="457"/>
      <c r="BG1085" s="457"/>
      <c r="BH1085" s="457"/>
      <c r="BI1085" s="457"/>
      <c r="BJ1085" s="457"/>
      <c r="BK1085" s="457"/>
      <c r="BL1085" s="457"/>
      <c r="BM1085" s="457"/>
      <c r="BN1085" s="457"/>
      <c r="BO1085" s="457"/>
      <c r="BP1085" s="457"/>
      <c r="BQ1085" s="457"/>
      <c r="BR1085" s="457"/>
      <c r="BS1085" s="457"/>
      <c r="BT1085" s="457"/>
      <c r="BU1085" s="457"/>
      <c r="BV1085" s="457"/>
      <c r="BW1085" s="457"/>
    </row>
    <row r="1086" spans="1:75" ht="12.75">
      <c r="A1086" s="1"/>
      <c r="B1086" s="1"/>
      <c r="C1086" s="1"/>
      <c r="D1086" s="1"/>
      <c r="E1086" s="1"/>
      <c r="F1086" s="1"/>
      <c r="G1086" s="1"/>
      <c r="H1086" s="1"/>
      <c r="I1086" s="1"/>
      <c r="J1086" s="1"/>
      <c r="K1086" s="1"/>
      <c r="L1086" s="1"/>
      <c r="T1086" s="1"/>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457"/>
      <c r="AT1086" s="457"/>
      <c r="AU1086" s="457"/>
      <c r="AV1086" s="457"/>
      <c r="AW1086" s="457"/>
      <c r="AX1086" s="457"/>
      <c r="AY1086" s="457"/>
      <c r="AZ1086" s="457"/>
      <c r="BA1086" s="457"/>
      <c r="BB1086" s="457"/>
      <c r="BC1086" s="457"/>
      <c r="BD1086" s="457"/>
      <c r="BE1086" s="457"/>
      <c r="BF1086" s="457"/>
      <c r="BG1086" s="457"/>
      <c r="BH1086" s="457"/>
      <c r="BI1086" s="457"/>
      <c r="BJ1086" s="457"/>
      <c r="BK1086" s="457"/>
      <c r="BL1086" s="457"/>
      <c r="BM1086" s="457"/>
      <c r="BN1086" s="457"/>
      <c r="BO1086" s="457"/>
      <c r="BP1086" s="457"/>
      <c r="BQ1086" s="457"/>
      <c r="BR1086" s="457"/>
      <c r="BS1086" s="457"/>
      <c r="BT1086" s="457"/>
      <c r="BU1086" s="457"/>
      <c r="BV1086" s="457"/>
      <c r="BW1086" s="457"/>
    </row>
    <row r="1087" spans="1:75" ht="12.75">
      <c r="A1087" s="1"/>
      <c r="B1087" s="1"/>
      <c r="C1087" s="1"/>
      <c r="D1087" s="1"/>
      <c r="E1087" s="1"/>
      <c r="F1087" s="1"/>
      <c r="G1087" s="1"/>
      <c r="H1087" s="1"/>
      <c r="I1087" s="1"/>
      <c r="J1087" s="1"/>
      <c r="K1087" s="1"/>
      <c r="L1087" s="1"/>
      <c r="T1087" s="1"/>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457"/>
      <c r="AT1087" s="457"/>
      <c r="AU1087" s="457"/>
      <c r="AV1087" s="457"/>
      <c r="AW1087" s="457"/>
      <c r="AX1087" s="457"/>
      <c r="AY1087" s="457"/>
      <c r="AZ1087" s="457"/>
      <c r="BA1087" s="457"/>
      <c r="BB1087" s="457"/>
      <c r="BC1087" s="457"/>
      <c r="BD1087" s="457"/>
      <c r="BE1087" s="457"/>
      <c r="BF1087" s="457"/>
      <c r="BG1087" s="457"/>
      <c r="BH1087" s="457"/>
      <c r="BI1087" s="457"/>
      <c r="BJ1087" s="457"/>
      <c r="BK1087" s="457"/>
      <c r="BL1087" s="457"/>
      <c r="BM1087" s="457"/>
      <c r="BN1087" s="457"/>
      <c r="BO1087" s="457"/>
      <c r="BP1087" s="457"/>
      <c r="BQ1087" s="457"/>
      <c r="BR1087" s="457"/>
      <c r="BS1087" s="457"/>
      <c r="BT1087" s="457"/>
      <c r="BU1087" s="457"/>
      <c r="BV1087" s="457"/>
      <c r="BW1087" s="457"/>
    </row>
    <row r="1088" spans="1:75" ht="12.75">
      <c r="A1088" s="1"/>
      <c r="B1088" s="1"/>
      <c r="C1088" s="1"/>
      <c r="D1088" s="1"/>
      <c r="E1088" s="1"/>
      <c r="F1088" s="1"/>
      <c r="G1088" s="1"/>
      <c r="H1088" s="1"/>
      <c r="I1088" s="1"/>
      <c r="J1088" s="1"/>
      <c r="K1088" s="1"/>
      <c r="L1088" s="1"/>
      <c r="T1088" s="1"/>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457"/>
      <c r="AT1088" s="457"/>
      <c r="AU1088" s="457"/>
      <c r="AV1088" s="457"/>
      <c r="AW1088" s="457"/>
      <c r="AX1088" s="457"/>
      <c r="AY1088" s="457"/>
      <c r="AZ1088" s="457"/>
      <c r="BA1088" s="457"/>
      <c r="BB1088" s="457"/>
      <c r="BC1088" s="457"/>
      <c r="BD1088" s="457"/>
      <c r="BE1088" s="457"/>
      <c r="BF1088" s="457"/>
      <c r="BG1088" s="457"/>
      <c r="BH1088" s="457"/>
      <c r="BI1088" s="457"/>
      <c r="BJ1088" s="457"/>
      <c r="BK1088" s="457"/>
      <c r="BL1088" s="457"/>
      <c r="BM1088" s="457"/>
      <c r="BN1088" s="457"/>
      <c r="BO1088" s="457"/>
      <c r="BP1088" s="457"/>
      <c r="BQ1088" s="457"/>
      <c r="BR1088" s="457"/>
      <c r="BS1088" s="457"/>
      <c r="BT1088" s="457"/>
      <c r="BU1088" s="457"/>
      <c r="BV1088" s="457"/>
      <c r="BW1088" s="457"/>
    </row>
    <row r="1089" spans="1:75" ht="12.75">
      <c r="A1089" s="1"/>
      <c r="B1089" s="1"/>
      <c r="C1089" s="1"/>
      <c r="D1089" s="1"/>
      <c r="E1089" s="1"/>
      <c r="F1089" s="1"/>
      <c r="G1089" s="1"/>
      <c r="H1089" s="1"/>
      <c r="I1089" s="1"/>
      <c r="J1089" s="1"/>
      <c r="K1089" s="1"/>
      <c r="L1089" s="1"/>
      <c r="T1089" s="1"/>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457"/>
      <c r="AT1089" s="457"/>
      <c r="AU1089" s="457"/>
      <c r="AV1089" s="457"/>
      <c r="AW1089" s="457"/>
      <c r="AX1089" s="457"/>
      <c r="AY1089" s="457"/>
      <c r="AZ1089" s="457"/>
      <c r="BA1089" s="457"/>
      <c r="BB1089" s="457"/>
      <c r="BC1089" s="457"/>
      <c r="BD1089" s="457"/>
      <c r="BE1089" s="457"/>
      <c r="BF1089" s="457"/>
      <c r="BG1089" s="457"/>
      <c r="BH1089" s="457"/>
      <c r="BI1089" s="457"/>
      <c r="BJ1089" s="457"/>
      <c r="BK1089" s="457"/>
      <c r="BL1089" s="457"/>
      <c r="BM1089" s="457"/>
      <c r="BN1089" s="457"/>
      <c r="BO1089" s="457"/>
      <c r="BP1089" s="457"/>
      <c r="BQ1089" s="457"/>
      <c r="BR1089" s="457"/>
      <c r="BS1089" s="457"/>
      <c r="BT1089" s="457"/>
      <c r="BU1089" s="457"/>
      <c r="BV1089" s="457"/>
      <c r="BW1089" s="457"/>
    </row>
    <row r="1090" spans="1:75" ht="12.75">
      <c r="A1090" s="1"/>
      <c r="B1090" s="1"/>
      <c r="C1090" s="1"/>
      <c r="D1090" s="1"/>
      <c r="E1090" s="1"/>
      <c r="F1090" s="1"/>
      <c r="G1090" s="1"/>
      <c r="H1090" s="1"/>
      <c r="I1090" s="1"/>
      <c r="J1090" s="1"/>
      <c r="K1090" s="1"/>
      <c r="L1090" s="1"/>
      <c r="T1090" s="1"/>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457"/>
      <c r="AT1090" s="457"/>
      <c r="AU1090" s="457"/>
      <c r="AV1090" s="457"/>
      <c r="AW1090" s="457"/>
      <c r="AX1090" s="457"/>
      <c r="AY1090" s="457"/>
      <c r="AZ1090" s="457"/>
      <c r="BA1090" s="457"/>
      <c r="BB1090" s="457"/>
      <c r="BC1090" s="457"/>
      <c r="BD1090" s="457"/>
      <c r="BE1090" s="457"/>
      <c r="BF1090" s="457"/>
      <c r="BG1090" s="457"/>
      <c r="BH1090" s="457"/>
      <c r="BI1090" s="457"/>
      <c r="BJ1090" s="457"/>
      <c r="BK1090" s="457"/>
      <c r="BL1090" s="457"/>
      <c r="BM1090" s="457"/>
      <c r="BN1090" s="457"/>
      <c r="BO1090" s="457"/>
      <c r="BP1090" s="457"/>
      <c r="BQ1090" s="457"/>
      <c r="BR1090" s="457"/>
      <c r="BS1090" s="457"/>
      <c r="BT1090" s="457"/>
      <c r="BU1090" s="457"/>
      <c r="BV1090" s="457"/>
      <c r="BW1090" s="457"/>
    </row>
    <row r="1091" spans="1:75" ht="12.75">
      <c r="A1091" s="1"/>
      <c r="B1091" s="1"/>
      <c r="C1091" s="1"/>
      <c r="D1091" s="1"/>
      <c r="E1091" s="1"/>
      <c r="F1091" s="1"/>
      <c r="G1091" s="1"/>
      <c r="H1091" s="1"/>
      <c r="I1091" s="1"/>
      <c r="J1091" s="1"/>
      <c r="K1091" s="1"/>
      <c r="L1091" s="1"/>
      <c r="T1091" s="1"/>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457"/>
      <c r="AT1091" s="457"/>
      <c r="AU1091" s="457"/>
      <c r="AV1091" s="457"/>
      <c r="AW1091" s="457"/>
      <c r="AX1091" s="457"/>
      <c r="AY1091" s="457"/>
      <c r="AZ1091" s="457"/>
      <c r="BA1091" s="457"/>
      <c r="BB1091" s="457"/>
      <c r="BC1091" s="457"/>
      <c r="BD1091" s="457"/>
      <c r="BE1091" s="457"/>
      <c r="BF1091" s="457"/>
      <c r="BG1091" s="457"/>
      <c r="BH1091" s="457"/>
      <c r="BI1091" s="457"/>
      <c r="BJ1091" s="457"/>
      <c r="BK1091" s="457"/>
      <c r="BL1091" s="457"/>
      <c r="BM1091" s="457"/>
      <c r="BN1091" s="457"/>
      <c r="BO1091" s="457"/>
      <c r="BP1091" s="457"/>
      <c r="BQ1091" s="457"/>
      <c r="BR1091" s="457"/>
      <c r="BS1091" s="457"/>
      <c r="BT1091" s="457"/>
      <c r="BU1091" s="457"/>
      <c r="BV1091" s="457"/>
      <c r="BW1091" s="457"/>
    </row>
    <row r="1092" spans="1:75" ht="12.75">
      <c r="A1092" s="1"/>
      <c r="B1092" s="1"/>
      <c r="C1092" s="1"/>
      <c r="D1092" s="1"/>
      <c r="E1092" s="1"/>
      <c r="F1092" s="1"/>
      <c r="G1092" s="1"/>
      <c r="H1092" s="1"/>
      <c r="I1092" s="1"/>
      <c r="J1092" s="1"/>
      <c r="K1092" s="1"/>
      <c r="L1092" s="1"/>
      <c r="T1092" s="1"/>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457"/>
      <c r="AT1092" s="457"/>
      <c r="AU1092" s="457"/>
      <c r="AV1092" s="457"/>
      <c r="AW1092" s="457"/>
      <c r="AX1092" s="457"/>
      <c r="AY1092" s="457"/>
      <c r="AZ1092" s="457"/>
      <c r="BA1092" s="457"/>
      <c r="BB1092" s="457"/>
      <c r="BC1092" s="457"/>
      <c r="BD1092" s="457"/>
      <c r="BE1092" s="457"/>
      <c r="BF1092" s="457"/>
      <c r="BG1092" s="457"/>
      <c r="BH1092" s="457"/>
      <c r="BI1092" s="457"/>
      <c r="BJ1092" s="457"/>
      <c r="BK1092" s="457"/>
      <c r="BL1092" s="457"/>
      <c r="BM1092" s="457"/>
      <c r="BN1092" s="457"/>
      <c r="BO1092" s="457"/>
      <c r="BP1092" s="457"/>
      <c r="BQ1092" s="457"/>
      <c r="BR1092" s="457"/>
      <c r="BS1092" s="457"/>
      <c r="BT1092" s="457"/>
      <c r="BU1092" s="457"/>
      <c r="BV1092" s="457"/>
      <c r="BW1092" s="457"/>
    </row>
    <row r="1093" spans="1:75" ht="12.75">
      <c r="A1093" s="1"/>
      <c r="B1093" s="1"/>
      <c r="C1093" s="1"/>
      <c r="D1093" s="1"/>
      <c r="E1093" s="1"/>
      <c r="F1093" s="1"/>
      <c r="G1093" s="1"/>
      <c r="H1093" s="1"/>
      <c r="I1093" s="1"/>
      <c r="J1093" s="1"/>
      <c r="K1093" s="1"/>
      <c r="L1093" s="1"/>
      <c r="T1093" s="1"/>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457"/>
      <c r="AT1093" s="457"/>
      <c r="AU1093" s="457"/>
      <c r="AV1093" s="457"/>
      <c r="AW1093" s="457"/>
      <c r="AX1093" s="457"/>
      <c r="AY1093" s="457"/>
      <c r="AZ1093" s="457"/>
      <c r="BA1093" s="457"/>
      <c r="BB1093" s="457"/>
      <c r="BC1093" s="457"/>
      <c r="BD1093" s="457"/>
      <c r="BE1093" s="457"/>
      <c r="BF1093" s="457"/>
      <c r="BG1093" s="457"/>
      <c r="BH1093" s="457"/>
      <c r="BI1093" s="457"/>
      <c r="BJ1093" s="457"/>
      <c r="BK1093" s="457"/>
      <c r="BL1093" s="457"/>
      <c r="BM1093" s="457"/>
      <c r="BN1093" s="457"/>
      <c r="BO1093" s="457"/>
      <c r="BP1093" s="457"/>
      <c r="BQ1093" s="457"/>
      <c r="BR1093" s="457"/>
      <c r="BS1093" s="457"/>
      <c r="BT1093" s="457"/>
      <c r="BU1093" s="457"/>
      <c r="BV1093" s="457"/>
      <c r="BW1093" s="457"/>
    </row>
    <row r="1094" spans="1:75" ht="12.75">
      <c r="A1094" s="1"/>
      <c r="B1094" s="1"/>
      <c r="C1094" s="1"/>
      <c r="D1094" s="1"/>
      <c r="E1094" s="1"/>
      <c r="F1094" s="1"/>
      <c r="G1094" s="1"/>
      <c r="H1094" s="1"/>
      <c r="I1094" s="1"/>
      <c r="J1094" s="1"/>
      <c r="K1094" s="1"/>
      <c r="L1094" s="1"/>
      <c r="T1094" s="1"/>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457"/>
      <c r="AT1094" s="457"/>
      <c r="AU1094" s="457"/>
      <c r="AV1094" s="457"/>
      <c r="AW1094" s="457"/>
      <c r="AX1094" s="457"/>
      <c r="AY1094" s="457"/>
      <c r="AZ1094" s="457"/>
      <c r="BA1094" s="457"/>
      <c r="BB1094" s="457"/>
      <c r="BC1094" s="457"/>
      <c r="BD1094" s="457"/>
      <c r="BE1094" s="457"/>
      <c r="BF1094" s="457"/>
      <c r="BG1094" s="457"/>
      <c r="BH1094" s="457"/>
      <c r="BI1094" s="457"/>
      <c r="BJ1094" s="457"/>
      <c r="BK1094" s="457"/>
      <c r="BL1094" s="457"/>
      <c r="BM1094" s="457"/>
      <c r="BN1094" s="457"/>
      <c r="BO1094" s="457"/>
      <c r="BP1094" s="457"/>
      <c r="BQ1094" s="457"/>
      <c r="BR1094" s="457"/>
      <c r="BS1094" s="457"/>
      <c r="BT1094" s="457"/>
      <c r="BU1094" s="457"/>
      <c r="BV1094" s="457"/>
      <c r="BW1094" s="457"/>
    </row>
    <row r="1095" spans="1:75" ht="12.75">
      <c r="A1095" s="1"/>
      <c r="B1095" s="1"/>
      <c r="C1095" s="1"/>
      <c r="D1095" s="1"/>
      <c r="E1095" s="1"/>
      <c r="F1095" s="1"/>
      <c r="G1095" s="1"/>
      <c r="H1095" s="1"/>
      <c r="I1095" s="1"/>
      <c r="J1095" s="1"/>
      <c r="K1095" s="1"/>
      <c r="L1095" s="1"/>
      <c r="T1095" s="1"/>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457"/>
      <c r="AT1095" s="457"/>
      <c r="AU1095" s="457"/>
      <c r="AV1095" s="457"/>
      <c r="AW1095" s="457"/>
      <c r="AX1095" s="457"/>
      <c r="AY1095" s="457"/>
      <c r="AZ1095" s="457"/>
      <c r="BA1095" s="457"/>
      <c r="BB1095" s="457"/>
      <c r="BC1095" s="457"/>
      <c r="BD1095" s="457"/>
      <c r="BE1095" s="457"/>
      <c r="BF1095" s="457"/>
      <c r="BG1095" s="457"/>
      <c r="BH1095" s="457"/>
      <c r="BI1095" s="457"/>
      <c r="BJ1095" s="457"/>
      <c r="BK1095" s="457"/>
      <c r="BL1095" s="457"/>
      <c r="BM1095" s="457"/>
      <c r="BN1095" s="457"/>
      <c r="BO1095" s="457"/>
      <c r="BP1095" s="457"/>
      <c r="BQ1095" s="457"/>
      <c r="BR1095" s="457"/>
      <c r="BS1095" s="457"/>
      <c r="BT1095" s="457"/>
      <c r="BU1095" s="457"/>
      <c r="BV1095" s="457"/>
      <c r="BW1095" s="457"/>
    </row>
    <row r="1096" spans="1:75" ht="12.75">
      <c r="A1096" s="1"/>
      <c r="B1096" s="1"/>
      <c r="C1096" s="1"/>
      <c r="D1096" s="1"/>
      <c r="E1096" s="1"/>
      <c r="F1096" s="1"/>
      <c r="G1096" s="1"/>
      <c r="H1096" s="1"/>
      <c r="I1096" s="1"/>
      <c r="J1096" s="1"/>
      <c r="K1096" s="1"/>
      <c r="L1096" s="1"/>
      <c r="T1096" s="1"/>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457"/>
      <c r="AT1096" s="457"/>
      <c r="AU1096" s="457"/>
      <c r="AV1096" s="457"/>
      <c r="AW1096" s="457"/>
      <c r="AX1096" s="457"/>
      <c r="AY1096" s="457"/>
      <c r="AZ1096" s="457"/>
      <c r="BA1096" s="457"/>
      <c r="BB1096" s="457"/>
      <c r="BC1096" s="457"/>
      <c r="BD1096" s="457"/>
      <c r="BE1096" s="457"/>
      <c r="BF1096" s="457"/>
      <c r="BG1096" s="457"/>
      <c r="BH1096" s="457"/>
      <c r="BI1096" s="457"/>
      <c r="BJ1096" s="457"/>
      <c r="BK1096" s="457"/>
      <c r="BL1096" s="457"/>
      <c r="BM1096" s="457"/>
      <c r="BN1096" s="457"/>
      <c r="BO1096" s="457"/>
      <c r="BP1096" s="457"/>
      <c r="BQ1096" s="457"/>
      <c r="BR1096" s="457"/>
      <c r="BS1096" s="457"/>
      <c r="BT1096" s="457"/>
      <c r="BU1096" s="457"/>
      <c r="BV1096" s="457"/>
      <c r="BW1096" s="457"/>
    </row>
    <row r="1097" spans="1:75" ht="12.75">
      <c r="A1097" s="1"/>
      <c r="B1097" s="1"/>
      <c r="C1097" s="1"/>
      <c r="D1097" s="1"/>
      <c r="E1097" s="1"/>
      <c r="F1097" s="1"/>
      <c r="G1097" s="1"/>
      <c r="H1097" s="1"/>
      <c r="I1097" s="1"/>
      <c r="J1097" s="1"/>
      <c r="K1097" s="1"/>
      <c r="L1097" s="1"/>
      <c r="T1097" s="1"/>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457"/>
      <c r="AT1097" s="457"/>
      <c r="AU1097" s="457"/>
      <c r="AV1097" s="457"/>
      <c r="AW1097" s="457"/>
      <c r="AX1097" s="457"/>
      <c r="AY1097" s="457"/>
      <c r="AZ1097" s="457"/>
      <c r="BA1097" s="457"/>
      <c r="BB1097" s="457"/>
      <c r="BC1097" s="457"/>
      <c r="BD1097" s="457"/>
      <c r="BE1097" s="457"/>
      <c r="BF1097" s="457"/>
      <c r="BG1097" s="457"/>
      <c r="BH1097" s="457"/>
      <c r="BI1097" s="457"/>
      <c r="BJ1097" s="457"/>
      <c r="BK1097" s="457"/>
      <c r="BL1097" s="457"/>
      <c r="BM1097" s="457"/>
      <c r="BN1097" s="457"/>
      <c r="BO1097" s="457"/>
      <c r="BP1097" s="457"/>
      <c r="BQ1097" s="457"/>
      <c r="BR1097" s="457"/>
      <c r="BS1097" s="457"/>
      <c r="BT1097" s="457"/>
      <c r="BU1097" s="457"/>
      <c r="BV1097" s="457"/>
      <c r="BW1097" s="457"/>
    </row>
    <row r="1098" spans="1:75" ht="12.75">
      <c r="A1098" s="1"/>
      <c r="B1098" s="1"/>
      <c r="C1098" s="1"/>
      <c r="D1098" s="1"/>
      <c r="E1098" s="1"/>
      <c r="F1098" s="1"/>
      <c r="G1098" s="1"/>
      <c r="H1098" s="1"/>
      <c r="I1098" s="1"/>
      <c r="J1098" s="1"/>
      <c r="K1098" s="1"/>
      <c r="L1098" s="1"/>
      <c r="T1098" s="1"/>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457"/>
      <c r="AT1098" s="457"/>
      <c r="AU1098" s="457"/>
      <c r="AV1098" s="457"/>
      <c r="AW1098" s="457"/>
      <c r="AX1098" s="457"/>
      <c r="AY1098" s="457"/>
      <c r="AZ1098" s="457"/>
      <c r="BA1098" s="457"/>
      <c r="BB1098" s="457"/>
      <c r="BC1098" s="457"/>
      <c r="BD1098" s="457"/>
      <c r="BE1098" s="457"/>
      <c r="BF1098" s="457"/>
      <c r="BG1098" s="457"/>
      <c r="BH1098" s="457"/>
      <c r="BI1098" s="457"/>
      <c r="BJ1098" s="457"/>
      <c r="BK1098" s="457"/>
      <c r="BL1098" s="457"/>
      <c r="BM1098" s="457"/>
      <c r="BN1098" s="457"/>
      <c r="BO1098" s="457"/>
      <c r="BP1098" s="457"/>
      <c r="BQ1098" s="457"/>
      <c r="BR1098" s="457"/>
      <c r="BS1098" s="457"/>
      <c r="BT1098" s="457"/>
      <c r="BU1098" s="457"/>
      <c r="BV1098" s="457"/>
      <c r="BW1098" s="457"/>
    </row>
    <row r="1099" spans="1:75" ht="12.75">
      <c r="A1099" s="1"/>
      <c r="B1099" s="1"/>
      <c r="C1099" s="1"/>
      <c r="D1099" s="1"/>
      <c r="E1099" s="1"/>
      <c r="F1099" s="1"/>
      <c r="G1099" s="1"/>
      <c r="H1099" s="1"/>
      <c r="I1099" s="1"/>
      <c r="J1099" s="1"/>
      <c r="K1099" s="1"/>
      <c r="L1099" s="1"/>
      <c r="T1099" s="1"/>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457"/>
      <c r="AT1099" s="457"/>
      <c r="AU1099" s="457"/>
      <c r="AV1099" s="457"/>
      <c r="AW1099" s="457"/>
      <c r="AX1099" s="457"/>
      <c r="AY1099" s="457"/>
      <c r="AZ1099" s="457"/>
      <c r="BA1099" s="457"/>
      <c r="BB1099" s="457"/>
      <c r="BC1099" s="457"/>
      <c r="BD1099" s="457"/>
      <c r="BE1099" s="457"/>
      <c r="BF1099" s="457"/>
      <c r="BG1099" s="457"/>
      <c r="BH1099" s="457"/>
      <c r="BI1099" s="457"/>
      <c r="BJ1099" s="457"/>
      <c r="BK1099" s="457"/>
      <c r="BL1099" s="457"/>
      <c r="BM1099" s="457"/>
      <c r="BN1099" s="457"/>
      <c r="BO1099" s="457"/>
      <c r="BP1099" s="457"/>
      <c r="BQ1099" s="457"/>
      <c r="BR1099" s="457"/>
      <c r="BS1099" s="457"/>
      <c r="BT1099" s="457"/>
      <c r="BU1099" s="457"/>
      <c r="BV1099" s="457"/>
      <c r="BW1099" s="457"/>
    </row>
    <row r="1100" spans="1:75" ht="12.75">
      <c r="A1100" s="1"/>
      <c r="B1100" s="1"/>
      <c r="C1100" s="1"/>
      <c r="D1100" s="1"/>
      <c r="E1100" s="1"/>
      <c r="F1100" s="1"/>
      <c r="G1100" s="1"/>
      <c r="H1100" s="1"/>
      <c r="I1100" s="1"/>
      <c r="J1100" s="1"/>
      <c r="K1100" s="1"/>
      <c r="L1100" s="1"/>
      <c r="T1100" s="1"/>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457"/>
      <c r="AT1100" s="457"/>
      <c r="AU1100" s="457"/>
      <c r="AV1100" s="457"/>
      <c r="AW1100" s="457"/>
      <c r="AX1100" s="457"/>
      <c r="AY1100" s="457"/>
      <c r="AZ1100" s="457"/>
      <c r="BA1100" s="457"/>
      <c r="BB1100" s="457"/>
      <c r="BC1100" s="457"/>
      <c r="BD1100" s="457"/>
      <c r="BE1100" s="457"/>
      <c r="BF1100" s="457"/>
      <c r="BG1100" s="457"/>
      <c r="BH1100" s="457"/>
      <c r="BI1100" s="457"/>
      <c r="BJ1100" s="457"/>
      <c r="BK1100" s="457"/>
      <c r="BL1100" s="457"/>
      <c r="BM1100" s="457"/>
      <c r="BN1100" s="457"/>
      <c r="BO1100" s="457"/>
      <c r="BP1100" s="457"/>
      <c r="BQ1100" s="457"/>
      <c r="BR1100" s="457"/>
      <c r="BS1100" s="457"/>
      <c r="BT1100" s="457"/>
      <c r="BU1100" s="457"/>
      <c r="BV1100" s="457"/>
      <c r="BW1100" s="457"/>
    </row>
    <row r="1101" spans="1:75" ht="12.75">
      <c r="A1101" s="1"/>
      <c r="B1101" s="1"/>
      <c r="C1101" s="1"/>
      <c r="D1101" s="1"/>
      <c r="E1101" s="1"/>
      <c r="F1101" s="1"/>
      <c r="G1101" s="1"/>
      <c r="H1101" s="1"/>
      <c r="I1101" s="1"/>
      <c r="J1101" s="1"/>
      <c r="K1101" s="1"/>
      <c r="L1101" s="1"/>
      <c r="T1101" s="1"/>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457"/>
      <c r="AT1101" s="457"/>
      <c r="AU1101" s="457"/>
      <c r="AV1101" s="457"/>
      <c r="AW1101" s="457"/>
      <c r="AX1101" s="457"/>
      <c r="AY1101" s="457"/>
      <c r="AZ1101" s="457"/>
      <c r="BA1101" s="457"/>
      <c r="BB1101" s="457"/>
      <c r="BC1101" s="457"/>
      <c r="BD1101" s="457"/>
      <c r="BE1101" s="457"/>
      <c r="BF1101" s="457"/>
      <c r="BG1101" s="457"/>
      <c r="BH1101" s="457"/>
      <c r="BI1101" s="457"/>
      <c r="BJ1101" s="457"/>
      <c r="BK1101" s="457"/>
      <c r="BL1101" s="457"/>
      <c r="BM1101" s="457"/>
      <c r="BN1101" s="457"/>
      <c r="BO1101" s="457"/>
      <c r="BP1101" s="457"/>
      <c r="BQ1101" s="457"/>
      <c r="BR1101" s="457"/>
      <c r="BS1101" s="457"/>
      <c r="BT1101" s="457"/>
      <c r="BU1101" s="457"/>
      <c r="BV1101" s="457"/>
      <c r="BW1101" s="457"/>
    </row>
    <row r="1102" spans="1:75" ht="12.75">
      <c r="A1102" s="1"/>
      <c r="B1102" s="1"/>
      <c r="C1102" s="1"/>
      <c r="D1102" s="1"/>
      <c r="E1102" s="1"/>
      <c r="F1102" s="1"/>
      <c r="G1102" s="1"/>
      <c r="H1102" s="1"/>
      <c r="I1102" s="1"/>
      <c r="J1102" s="1"/>
      <c r="K1102" s="1"/>
      <c r="L1102" s="1"/>
      <c r="T1102" s="1"/>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457"/>
      <c r="AT1102" s="457"/>
      <c r="AU1102" s="457"/>
      <c r="AV1102" s="457"/>
      <c r="AW1102" s="457"/>
      <c r="AX1102" s="457"/>
      <c r="AY1102" s="457"/>
      <c r="AZ1102" s="457"/>
      <c r="BA1102" s="457"/>
      <c r="BB1102" s="457"/>
      <c r="BC1102" s="457"/>
      <c r="BD1102" s="457"/>
      <c r="BE1102" s="457"/>
      <c r="BF1102" s="457"/>
      <c r="BG1102" s="457"/>
      <c r="BH1102" s="457"/>
      <c r="BI1102" s="457"/>
      <c r="BJ1102" s="457"/>
      <c r="BK1102" s="457"/>
      <c r="BL1102" s="457"/>
      <c r="BM1102" s="457"/>
      <c r="BN1102" s="457"/>
      <c r="BO1102" s="457"/>
      <c r="BP1102" s="457"/>
      <c r="BQ1102" s="457"/>
      <c r="BR1102" s="457"/>
      <c r="BS1102" s="457"/>
      <c r="BT1102" s="457"/>
      <c r="BU1102" s="457"/>
      <c r="BV1102" s="457"/>
      <c r="BW1102" s="457"/>
    </row>
    <row r="1103" spans="1:75" ht="12.75">
      <c r="A1103" s="1"/>
      <c r="B1103" s="1"/>
      <c r="C1103" s="1"/>
      <c r="D1103" s="1"/>
      <c r="E1103" s="1"/>
      <c r="F1103" s="1"/>
      <c r="G1103" s="1"/>
      <c r="H1103" s="1"/>
      <c r="I1103" s="1"/>
      <c r="J1103" s="1"/>
      <c r="K1103" s="1"/>
      <c r="L1103" s="1"/>
      <c r="T1103" s="1"/>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457"/>
      <c r="AT1103" s="457"/>
      <c r="AU1103" s="457"/>
      <c r="AV1103" s="457"/>
      <c r="AW1103" s="457"/>
      <c r="AX1103" s="457"/>
      <c r="AY1103" s="457"/>
      <c r="AZ1103" s="457"/>
      <c r="BA1103" s="457"/>
      <c r="BB1103" s="457"/>
      <c r="BC1103" s="457"/>
      <c r="BD1103" s="457"/>
      <c r="BE1103" s="457"/>
      <c r="BF1103" s="457"/>
      <c r="BG1103" s="457"/>
      <c r="BH1103" s="457"/>
      <c r="BI1103" s="457"/>
      <c r="BJ1103" s="457"/>
      <c r="BK1103" s="457"/>
      <c r="BL1103" s="457"/>
      <c r="BM1103" s="457"/>
      <c r="BN1103" s="457"/>
      <c r="BO1103" s="457"/>
      <c r="BP1103" s="457"/>
      <c r="BQ1103" s="457"/>
      <c r="BR1103" s="457"/>
      <c r="BS1103" s="457"/>
      <c r="BT1103" s="457"/>
      <c r="BU1103" s="457"/>
      <c r="BV1103" s="457"/>
      <c r="BW1103" s="457"/>
    </row>
    <row r="1104" spans="1:75" ht="12.75">
      <c r="A1104" s="1"/>
      <c r="B1104" s="1"/>
      <c r="C1104" s="1"/>
      <c r="D1104" s="1"/>
      <c r="E1104" s="1"/>
      <c r="F1104" s="1"/>
      <c r="G1104" s="1"/>
      <c r="H1104" s="1"/>
      <c r="I1104" s="1"/>
      <c r="J1104" s="1"/>
      <c r="K1104" s="1"/>
      <c r="L1104" s="1"/>
      <c r="T1104" s="1"/>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457"/>
      <c r="AT1104" s="457"/>
      <c r="AU1104" s="457"/>
      <c r="AV1104" s="457"/>
      <c r="AW1104" s="457"/>
      <c r="AX1104" s="457"/>
      <c r="AY1104" s="457"/>
      <c r="AZ1104" s="457"/>
      <c r="BA1104" s="457"/>
      <c r="BB1104" s="457"/>
      <c r="BC1104" s="457"/>
      <c r="BD1104" s="457"/>
      <c r="BE1104" s="457"/>
      <c r="BF1104" s="457"/>
      <c r="BG1104" s="457"/>
      <c r="BH1104" s="457"/>
      <c r="BI1104" s="457"/>
      <c r="BJ1104" s="457"/>
      <c r="BK1104" s="457"/>
      <c r="BL1104" s="457"/>
      <c r="BM1104" s="457"/>
      <c r="BN1104" s="457"/>
      <c r="BO1104" s="457"/>
      <c r="BP1104" s="457"/>
      <c r="BQ1104" s="457"/>
      <c r="BR1104" s="457"/>
      <c r="BS1104" s="457"/>
      <c r="BT1104" s="457"/>
      <c r="BU1104" s="457"/>
      <c r="BV1104" s="457"/>
      <c r="BW1104" s="457"/>
    </row>
    <row r="1105" spans="1:75" ht="12.75">
      <c r="A1105" s="1"/>
      <c r="B1105" s="1"/>
      <c r="C1105" s="1"/>
      <c r="D1105" s="1"/>
      <c r="E1105" s="1"/>
      <c r="F1105" s="1"/>
      <c r="G1105" s="1"/>
      <c r="H1105" s="1"/>
      <c r="I1105" s="1"/>
      <c r="J1105" s="1"/>
      <c r="K1105" s="1"/>
      <c r="L1105" s="1"/>
      <c r="T1105" s="1"/>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457"/>
      <c r="AT1105" s="457"/>
      <c r="AU1105" s="457"/>
      <c r="AV1105" s="457"/>
      <c r="AW1105" s="457"/>
      <c r="AX1105" s="457"/>
      <c r="AY1105" s="457"/>
      <c r="AZ1105" s="457"/>
      <c r="BA1105" s="457"/>
      <c r="BB1105" s="457"/>
      <c r="BC1105" s="457"/>
      <c r="BD1105" s="457"/>
      <c r="BE1105" s="457"/>
      <c r="BF1105" s="457"/>
      <c r="BG1105" s="457"/>
      <c r="BH1105" s="457"/>
      <c r="BI1105" s="457"/>
      <c r="BJ1105" s="457"/>
      <c r="BK1105" s="457"/>
      <c r="BL1105" s="457"/>
      <c r="BM1105" s="457"/>
      <c r="BN1105" s="457"/>
      <c r="BO1105" s="457"/>
      <c r="BP1105" s="457"/>
      <c r="BQ1105" s="457"/>
      <c r="BR1105" s="457"/>
      <c r="BS1105" s="457"/>
      <c r="BT1105" s="457"/>
      <c r="BU1105" s="457"/>
      <c r="BV1105" s="457"/>
      <c r="BW1105" s="457"/>
    </row>
    <row r="1106" spans="1:75" ht="12.75">
      <c r="A1106" s="1"/>
      <c r="B1106" s="1"/>
      <c r="C1106" s="1"/>
      <c r="D1106" s="1"/>
      <c r="E1106" s="1"/>
      <c r="F1106" s="1"/>
      <c r="G1106" s="1"/>
      <c r="H1106" s="1"/>
      <c r="I1106" s="1"/>
      <c r="J1106" s="1"/>
      <c r="K1106" s="1"/>
      <c r="L1106" s="1"/>
      <c r="T1106" s="1"/>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457"/>
      <c r="AT1106" s="457"/>
      <c r="AU1106" s="457"/>
      <c r="AV1106" s="457"/>
      <c r="AW1106" s="457"/>
      <c r="AX1106" s="457"/>
      <c r="AY1106" s="457"/>
      <c r="AZ1106" s="457"/>
      <c r="BA1106" s="457"/>
      <c r="BB1106" s="457"/>
      <c r="BC1106" s="457"/>
      <c r="BD1106" s="457"/>
      <c r="BE1106" s="457"/>
      <c r="BF1106" s="457"/>
      <c r="BG1106" s="457"/>
      <c r="BH1106" s="457"/>
      <c r="BI1106" s="457"/>
      <c r="BJ1106" s="457"/>
      <c r="BK1106" s="457"/>
      <c r="BL1106" s="457"/>
      <c r="BM1106" s="457"/>
      <c r="BN1106" s="457"/>
      <c r="BO1106" s="457"/>
      <c r="BP1106" s="457"/>
      <c r="BQ1106" s="457"/>
      <c r="BR1106" s="457"/>
      <c r="BS1106" s="457"/>
      <c r="BT1106" s="457"/>
      <c r="BU1106" s="457"/>
      <c r="BV1106" s="457"/>
      <c r="BW1106" s="457"/>
    </row>
    <row r="1107" spans="1:75" ht="12.75">
      <c r="A1107" s="1"/>
      <c r="B1107" s="1"/>
      <c r="C1107" s="1"/>
      <c r="D1107" s="1"/>
      <c r="E1107" s="1"/>
      <c r="F1107" s="1"/>
      <c r="G1107" s="1"/>
      <c r="H1107" s="1"/>
      <c r="I1107" s="1"/>
      <c r="J1107" s="1"/>
      <c r="K1107" s="1"/>
      <c r="L1107" s="1"/>
      <c r="T1107" s="1"/>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457"/>
      <c r="AT1107" s="457"/>
      <c r="AU1107" s="457"/>
      <c r="AV1107" s="457"/>
      <c r="AW1107" s="457"/>
      <c r="AX1107" s="457"/>
      <c r="AY1107" s="457"/>
      <c r="AZ1107" s="457"/>
      <c r="BA1107" s="457"/>
      <c r="BB1107" s="457"/>
      <c r="BC1107" s="457"/>
      <c r="BD1107" s="457"/>
      <c r="BE1107" s="457"/>
      <c r="BF1107" s="457"/>
      <c r="BG1107" s="457"/>
      <c r="BH1107" s="457"/>
      <c r="BI1107" s="457"/>
      <c r="BJ1107" s="457"/>
      <c r="BK1107" s="457"/>
      <c r="BL1107" s="457"/>
      <c r="BM1107" s="457"/>
      <c r="BN1107" s="457"/>
      <c r="BO1107" s="457"/>
      <c r="BP1107" s="457"/>
      <c r="BQ1107" s="457"/>
      <c r="BR1107" s="457"/>
      <c r="BS1107" s="457"/>
      <c r="BT1107" s="457"/>
      <c r="BU1107" s="457"/>
      <c r="BV1107" s="457"/>
      <c r="BW1107" s="457"/>
    </row>
    <row r="1108" spans="1:75" ht="12.75">
      <c r="A1108" s="1"/>
      <c r="B1108" s="1"/>
      <c r="C1108" s="1"/>
      <c r="D1108" s="1"/>
      <c r="E1108" s="1"/>
      <c r="F1108" s="1"/>
      <c r="G1108" s="1"/>
      <c r="H1108" s="1"/>
      <c r="I1108" s="1"/>
      <c r="J1108" s="1"/>
      <c r="K1108" s="1"/>
      <c r="L1108" s="1"/>
      <c r="T1108" s="1"/>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457"/>
      <c r="AT1108" s="457"/>
      <c r="AU1108" s="457"/>
      <c r="AV1108" s="457"/>
      <c r="AW1108" s="457"/>
      <c r="AX1108" s="457"/>
      <c r="AY1108" s="457"/>
      <c r="AZ1108" s="457"/>
      <c r="BA1108" s="457"/>
      <c r="BB1108" s="457"/>
      <c r="BC1108" s="457"/>
      <c r="BD1108" s="457"/>
      <c r="BE1108" s="457"/>
      <c r="BF1108" s="457"/>
      <c r="BG1108" s="457"/>
      <c r="BH1108" s="457"/>
      <c r="BI1108" s="457"/>
      <c r="BJ1108" s="457"/>
      <c r="BK1108" s="457"/>
      <c r="BL1108" s="457"/>
      <c r="BM1108" s="457"/>
      <c r="BN1108" s="457"/>
      <c r="BO1108" s="457"/>
      <c r="BP1108" s="457"/>
      <c r="BQ1108" s="457"/>
      <c r="BR1108" s="457"/>
      <c r="BS1108" s="457"/>
      <c r="BT1108" s="457"/>
      <c r="BU1108" s="457"/>
      <c r="BV1108" s="457"/>
      <c r="BW1108" s="457"/>
    </row>
    <row r="1109" spans="1:75" ht="12.75">
      <c r="A1109" s="1"/>
      <c r="B1109" s="1"/>
      <c r="C1109" s="1"/>
      <c r="D1109" s="1"/>
      <c r="E1109" s="1"/>
      <c r="F1109" s="1"/>
      <c r="G1109" s="1"/>
      <c r="H1109" s="1"/>
      <c r="I1109" s="1"/>
      <c r="J1109" s="1"/>
      <c r="K1109" s="1"/>
      <c r="L1109" s="1"/>
      <c r="T1109" s="1"/>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457"/>
      <c r="AT1109" s="457"/>
      <c r="AU1109" s="457"/>
      <c r="AV1109" s="457"/>
      <c r="AW1109" s="457"/>
      <c r="AX1109" s="457"/>
      <c r="AY1109" s="457"/>
      <c r="AZ1109" s="457"/>
      <c r="BA1109" s="457"/>
      <c r="BB1109" s="457"/>
      <c r="BC1109" s="457"/>
      <c r="BD1109" s="457"/>
      <c r="BE1109" s="457"/>
      <c r="BF1109" s="457"/>
      <c r="BG1109" s="457"/>
      <c r="BH1109" s="457"/>
      <c r="BI1109" s="457"/>
      <c r="BJ1109" s="457"/>
      <c r="BK1109" s="457"/>
      <c r="BL1109" s="457"/>
      <c r="BM1109" s="457"/>
      <c r="BN1109" s="457"/>
      <c r="BO1109" s="457"/>
      <c r="BP1109" s="457"/>
      <c r="BQ1109" s="457"/>
      <c r="BR1109" s="457"/>
      <c r="BS1109" s="457"/>
      <c r="BT1109" s="457"/>
      <c r="BU1109" s="457"/>
      <c r="BV1109" s="457"/>
      <c r="BW1109" s="457"/>
    </row>
    <row r="1110" spans="1:75" ht="12.75">
      <c r="A1110" s="1"/>
      <c r="B1110" s="1"/>
      <c r="C1110" s="1"/>
      <c r="D1110" s="1"/>
      <c r="E1110" s="1"/>
      <c r="F1110" s="1"/>
      <c r="G1110" s="1"/>
      <c r="H1110" s="1"/>
      <c r="I1110" s="1"/>
      <c r="J1110" s="1"/>
      <c r="K1110" s="1"/>
      <c r="L1110" s="1"/>
      <c r="T1110" s="1"/>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457"/>
      <c r="AT1110" s="457"/>
      <c r="AU1110" s="457"/>
      <c r="AV1110" s="457"/>
      <c r="AW1110" s="457"/>
      <c r="AX1110" s="457"/>
      <c r="AY1110" s="457"/>
      <c r="AZ1110" s="457"/>
      <c r="BA1110" s="457"/>
      <c r="BB1110" s="457"/>
      <c r="BC1110" s="457"/>
      <c r="BD1110" s="457"/>
      <c r="BE1110" s="457"/>
      <c r="BF1110" s="457"/>
      <c r="BG1110" s="457"/>
      <c r="BH1110" s="457"/>
      <c r="BI1110" s="457"/>
      <c r="BJ1110" s="457"/>
      <c r="BK1110" s="457"/>
      <c r="BL1110" s="457"/>
      <c r="BM1110" s="457"/>
      <c r="BN1110" s="457"/>
      <c r="BO1110" s="457"/>
      <c r="BP1110" s="457"/>
      <c r="BQ1110" s="457"/>
      <c r="BR1110" s="457"/>
      <c r="BS1110" s="457"/>
      <c r="BT1110" s="457"/>
      <c r="BU1110" s="457"/>
      <c r="BV1110" s="457"/>
      <c r="BW1110" s="457"/>
    </row>
    <row r="1111" spans="1:75" ht="12.75">
      <c r="A1111" s="1"/>
      <c r="B1111" s="1"/>
      <c r="C1111" s="1"/>
      <c r="D1111" s="1"/>
      <c r="E1111" s="1"/>
      <c r="F1111" s="1"/>
      <c r="G1111" s="1"/>
      <c r="H1111" s="1"/>
      <c r="I1111" s="1"/>
      <c r="J1111" s="1"/>
      <c r="K1111" s="1"/>
      <c r="L1111" s="1"/>
      <c r="T1111" s="1"/>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457"/>
      <c r="AT1111" s="457"/>
      <c r="AU1111" s="457"/>
      <c r="AV1111" s="457"/>
      <c r="AW1111" s="457"/>
      <c r="AX1111" s="457"/>
      <c r="AY1111" s="457"/>
      <c r="AZ1111" s="457"/>
      <c r="BA1111" s="457"/>
      <c r="BB1111" s="457"/>
      <c r="BC1111" s="457"/>
      <c r="BD1111" s="457"/>
      <c r="BE1111" s="457"/>
      <c r="BF1111" s="457"/>
      <c r="BG1111" s="457"/>
      <c r="BH1111" s="457"/>
      <c r="BI1111" s="457"/>
      <c r="BJ1111" s="457"/>
      <c r="BK1111" s="457"/>
      <c r="BL1111" s="457"/>
      <c r="BM1111" s="457"/>
      <c r="BN1111" s="457"/>
      <c r="BO1111" s="457"/>
      <c r="BP1111" s="457"/>
      <c r="BQ1111" s="457"/>
      <c r="BR1111" s="457"/>
      <c r="BS1111" s="457"/>
      <c r="BT1111" s="457"/>
      <c r="BU1111" s="457"/>
      <c r="BV1111" s="457"/>
      <c r="BW1111" s="457"/>
    </row>
    <row r="1112" spans="1:75" ht="12.75">
      <c r="A1112" s="1"/>
      <c r="B1112" s="1"/>
      <c r="C1112" s="1"/>
      <c r="D1112" s="1"/>
      <c r="E1112" s="1"/>
      <c r="F1112" s="1"/>
      <c r="G1112" s="1"/>
      <c r="H1112" s="1"/>
      <c r="I1112" s="1"/>
      <c r="J1112" s="1"/>
      <c r="K1112" s="1"/>
      <c r="L1112" s="1"/>
      <c r="T1112" s="1"/>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457"/>
      <c r="AT1112" s="457"/>
      <c r="AU1112" s="457"/>
      <c r="AV1112" s="457"/>
      <c r="AW1112" s="457"/>
      <c r="AX1112" s="457"/>
      <c r="AY1112" s="457"/>
      <c r="AZ1112" s="457"/>
      <c r="BA1112" s="457"/>
      <c r="BB1112" s="457"/>
      <c r="BC1112" s="457"/>
      <c r="BD1112" s="457"/>
      <c r="BE1112" s="457"/>
      <c r="BF1112" s="457"/>
      <c r="BG1112" s="457"/>
      <c r="BH1112" s="457"/>
      <c r="BI1112" s="457"/>
      <c r="BJ1112" s="457"/>
      <c r="BK1112" s="457"/>
      <c r="BL1112" s="457"/>
      <c r="BM1112" s="457"/>
      <c r="BN1112" s="457"/>
      <c r="BO1112" s="457"/>
      <c r="BP1112" s="457"/>
      <c r="BQ1112" s="457"/>
      <c r="BR1112" s="457"/>
      <c r="BS1112" s="457"/>
      <c r="BT1112" s="457"/>
      <c r="BU1112" s="457"/>
      <c r="BV1112" s="457"/>
      <c r="BW1112" s="457"/>
    </row>
    <row r="1113" spans="1:75" ht="12.75">
      <c r="A1113" s="1"/>
      <c r="B1113" s="1"/>
      <c r="C1113" s="1"/>
      <c r="D1113" s="1"/>
      <c r="E1113" s="1"/>
      <c r="F1113" s="1"/>
      <c r="G1113" s="1"/>
      <c r="H1113" s="1"/>
      <c r="I1113" s="1"/>
      <c r="J1113" s="1"/>
      <c r="K1113" s="1"/>
      <c r="L1113" s="1"/>
      <c r="T1113" s="1"/>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457"/>
      <c r="AT1113" s="457"/>
      <c r="AU1113" s="457"/>
      <c r="AV1113" s="457"/>
      <c r="AW1113" s="457"/>
      <c r="AX1113" s="457"/>
      <c r="AY1113" s="457"/>
      <c r="AZ1113" s="457"/>
      <c r="BA1113" s="457"/>
      <c r="BB1113" s="457"/>
      <c r="BC1113" s="457"/>
      <c r="BD1113" s="457"/>
      <c r="BE1113" s="457"/>
      <c r="BF1113" s="457"/>
      <c r="BG1113" s="457"/>
      <c r="BH1113" s="457"/>
      <c r="BI1113" s="457"/>
      <c r="BJ1113" s="457"/>
      <c r="BK1113" s="457"/>
      <c r="BL1113" s="457"/>
      <c r="BM1113" s="457"/>
      <c r="BN1113" s="457"/>
      <c r="BO1113" s="457"/>
      <c r="BP1113" s="457"/>
      <c r="BQ1113" s="457"/>
      <c r="BR1113" s="457"/>
      <c r="BS1113" s="457"/>
      <c r="BT1113" s="457"/>
      <c r="BU1113" s="457"/>
      <c r="BV1113" s="457"/>
      <c r="BW1113" s="457"/>
    </row>
    <row r="1114" spans="1:75" ht="12.75">
      <c r="A1114" s="1"/>
      <c r="B1114" s="1"/>
      <c r="C1114" s="1"/>
      <c r="D1114" s="1"/>
      <c r="E1114" s="1"/>
      <c r="F1114" s="1"/>
      <c r="G1114" s="1"/>
      <c r="H1114" s="1"/>
      <c r="I1114" s="1"/>
      <c r="J1114" s="1"/>
      <c r="K1114" s="1"/>
      <c r="L1114" s="1"/>
      <c r="T1114" s="1"/>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457"/>
      <c r="AT1114" s="457"/>
      <c r="AU1114" s="457"/>
      <c r="AV1114" s="457"/>
      <c r="AW1114" s="457"/>
      <c r="AX1114" s="457"/>
      <c r="AY1114" s="457"/>
      <c r="AZ1114" s="457"/>
      <c r="BA1114" s="457"/>
      <c r="BB1114" s="457"/>
      <c r="BC1114" s="457"/>
      <c r="BD1114" s="457"/>
      <c r="BE1114" s="457"/>
      <c r="BF1114" s="457"/>
      <c r="BG1114" s="457"/>
      <c r="BH1114" s="457"/>
      <c r="BI1114" s="457"/>
      <c r="BJ1114" s="457"/>
      <c r="BK1114" s="457"/>
      <c r="BL1114" s="457"/>
      <c r="BM1114" s="457"/>
      <c r="BN1114" s="457"/>
      <c r="BO1114" s="457"/>
      <c r="BP1114" s="457"/>
      <c r="BQ1114" s="457"/>
      <c r="BR1114" s="457"/>
      <c r="BS1114" s="457"/>
      <c r="BT1114" s="457"/>
      <c r="BU1114" s="457"/>
      <c r="BV1114" s="457"/>
      <c r="BW1114" s="457"/>
    </row>
    <row r="1115" spans="1:75" ht="12.75">
      <c r="A1115" s="1"/>
      <c r="B1115" s="1"/>
      <c r="C1115" s="1"/>
      <c r="D1115" s="1"/>
      <c r="E1115" s="1"/>
      <c r="F1115" s="1"/>
      <c r="G1115" s="1"/>
      <c r="H1115" s="1"/>
      <c r="I1115" s="1"/>
      <c r="J1115" s="1"/>
      <c r="K1115" s="1"/>
      <c r="L1115" s="1"/>
      <c r="T1115" s="1"/>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457"/>
      <c r="AT1115" s="457"/>
      <c r="AU1115" s="457"/>
      <c r="AV1115" s="457"/>
      <c r="AW1115" s="457"/>
      <c r="AX1115" s="457"/>
      <c r="AY1115" s="457"/>
      <c r="AZ1115" s="457"/>
      <c r="BA1115" s="457"/>
      <c r="BB1115" s="457"/>
      <c r="BC1115" s="457"/>
      <c r="BD1115" s="457"/>
      <c r="BE1115" s="457"/>
      <c r="BF1115" s="457"/>
      <c r="BG1115" s="457"/>
      <c r="BH1115" s="457"/>
      <c r="BI1115" s="457"/>
      <c r="BJ1115" s="457"/>
      <c r="BK1115" s="457"/>
      <c r="BL1115" s="457"/>
      <c r="BM1115" s="457"/>
      <c r="BN1115" s="457"/>
      <c r="BO1115" s="457"/>
      <c r="BP1115" s="457"/>
      <c r="BQ1115" s="457"/>
      <c r="BR1115" s="457"/>
      <c r="BS1115" s="457"/>
      <c r="BT1115" s="457"/>
      <c r="BU1115" s="457"/>
      <c r="BV1115" s="457"/>
      <c r="BW1115" s="457"/>
    </row>
    <row r="1116" spans="1:75" ht="12.75">
      <c r="A1116" s="1"/>
      <c r="B1116" s="1"/>
      <c r="C1116" s="1"/>
      <c r="D1116" s="1"/>
      <c r="E1116" s="1"/>
      <c r="F1116" s="1"/>
      <c r="G1116" s="1"/>
      <c r="H1116" s="1"/>
      <c r="I1116" s="1"/>
      <c r="J1116" s="1"/>
      <c r="K1116" s="1"/>
      <c r="L1116" s="1"/>
      <c r="T1116" s="1"/>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457"/>
      <c r="AT1116" s="457"/>
      <c r="AU1116" s="457"/>
      <c r="AV1116" s="457"/>
      <c r="AW1116" s="457"/>
      <c r="AX1116" s="457"/>
      <c r="AY1116" s="457"/>
      <c r="AZ1116" s="457"/>
      <c r="BA1116" s="457"/>
      <c r="BB1116" s="457"/>
      <c r="BC1116" s="457"/>
      <c r="BD1116" s="457"/>
      <c r="BE1116" s="457"/>
      <c r="BF1116" s="457"/>
      <c r="BG1116" s="457"/>
      <c r="BH1116" s="457"/>
      <c r="BI1116" s="457"/>
      <c r="BJ1116" s="457"/>
      <c r="BK1116" s="457"/>
      <c r="BL1116" s="457"/>
      <c r="BM1116" s="457"/>
      <c r="BN1116" s="457"/>
      <c r="BO1116" s="457"/>
      <c r="BP1116" s="457"/>
      <c r="BQ1116" s="457"/>
      <c r="BR1116" s="457"/>
      <c r="BS1116" s="457"/>
      <c r="BT1116" s="457"/>
      <c r="BU1116" s="457"/>
      <c r="BV1116" s="457"/>
      <c r="BW1116" s="457"/>
    </row>
    <row r="1117" spans="1:75" ht="12.75">
      <c r="A1117" s="1"/>
      <c r="B1117" s="1"/>
      <c r="C1117" s="1"/>
      <c r="D1117" s="1"/>
      <c r="E1117" s="1"/>
      <c r="F1117" s="1"/>
      <c r="G1117" s="1"/>
      <c r="H1117" s="1"/>
      <c r="I1117" s="1"/>
      <c r="J1117" s="1"/>
      <c r="K1117" s="1"/>
      <c r="L1117" s="1"/>
      <c r="T1117" s="1"/>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457"/>
      <c r="AT1117" s="457"/>
      <c r="AU1117" s="457"/>
      <c r="AV1117" s="457"/>
      <c r="AW1117" s="457"/>
      <c r="AX1117" s="457"/>
      <c r="AY1117" s="457"/>
      <c r="AZ1117" s="457"/>
      <c r="BA1117" s="457"/>
      <c r="BB1117" s="457"/>
      <c r="BC1117" s="457"/>
      <c r="BD1117" s="457"/>
      <c r="BE1117" s="457"/>
      <c r="BF1117" s="457"/>
      <c r="BG1117" s="457"/>
      <c r="BH1117" s="457"/>
      <c r="BI1117" s="457"/>
      <c r="BJ1117" s="457"/>
      <c r="BK1117" s="457"/>
      <c r="BL1117" s="457"/>
      <c r="BM1117" s="457"/>
      <c r="BN1117" s="457"/>
      <c r="BO1117" s="457"/>
      <c r="BP1117" s="457"/>
      <c r="BQ1117" s="457"/>
      <c r="BR1117" s="457"/>
      <c r="BS1117" s="457"/>
      <c r="BT1117" s="457"/>
      <c r="BU1117" s="457"/>
      <c r="BV1117" s="457"/>
      <c r="BW1117" s="457"/>
    </row>
    <row r="1118" spans="1:75" ht="12.75">
      <c r="A1118" s="1"/>
      <c r="B1118" s="1"/>
      <c r="C1118" s="1"/>
      <c r="D1118" s="1"/>
      <c r="E1118" s="1"/>
      <c r="F1118" s="1"/>
      <c r="G1118" s="1"/>
      <c r="H1118" s="1"/>
      <c r="I1118" s="1"/>
      <c r="J1118" s="1"/>
      <c r="K1118" s="1"/>
      <c r="L1118" s="1"/>
      <c r="T1118" s="1"/>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457"/>
      <c r="AT1118" s="457"/>
      <c r="AU1118" s="457"/>
      <c r="AV1118" s="457"/>
      <c r="AW1118" s="457"/>
      <c r="AX1118" s="457"/>
      <c r="AY1118" s="457"/>
      <c r="AZ1118" s="457"/>
      <c r="BA1118" s="457"/>
      <c r="BB1118" s="457"/>
      <c r="BC1118" s="457"/>
      <c r="BD1118" s="457"/>
      <c r="BE1118" s="457"/>
      <c r="BF1118" s="457"/>
      <c r="BG1118" s="457"/>
      <c r="BH1118" s="457"/>
      <c r="BI1118" s="457"/>
      <c r="BJ1118" s="457"/>
      <c r="BK1118" s="457"/>
      <c r="BL1118" s="457"/>
      <c r="BM1118" s="457"/>
      <c r="BN1118" s="457"/>
      <c r="BO1118" s="457"/>
      <c r="BP1118" s="457"/>
      <c r="BQ1118" s="457"/>
      <c r="BR1118" s="457"/>
      <c r="BS1118" s="457"/>
      <c r="BT1118" s="457"/>
      <c r="BU1118" s="457"/>
      <c r="BV1118" s="457"/>
      <c r="BW1118" s="457"/>
    </row>
    <row r="1119" spans="1:75" ht="12.75">
      <c r="A1119" s="1"/>
      <c r="B1119" s="1"/>
      <c r="C1119" s="1"/>
      <c r="D1119" s="1"/>
      <c r="E1119" s="1"/>
      <c r="F1119" s="1"/>
      <c r="G1119" s="1"/>
      <c r="H1119" s="1"/>
      <c r="I1119" s="1"/>
      <c r="J1119" s="1"/>
      <c r="K1119" s="1"/>
      <c r="L1119" s="1"/>
      <c r="T1119" s="1"/>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457"/>
      <c r="AT1119" s="457"/>
      <c r="AU1119" s="457"/>
      <c r="AV1119" s="457"/>
      <c r="AW1119" s="457"/>
      <c r="AX1119" s="457"/>
      <c r="AY1119" s="457"/>
      <c r="AZ1119" s="457"/>
      <c r="BA1119" s="457"/>
      <c r="BB1119" s="457"/>
      <c r="BC1119" s="457"/>
      <c r="BD1119" s="457"/>
      <c r="BE1119" s="457"/>
      <c r="BF1119" s="457"/>
      <c r="BG1119" s="457"/>
      <c r="BH1119" s="457"/>
      <c r="BI1119" s="457"/>
      <c r="BJ1119" s="457"/>
      <c r="BK1119" s="457"/>
      <c r="BL1119" s="457"/>
      <c r="BM1119" s="457"/>
      <c r="BN1119" s="457"/>
      <c r="BO1119" s="457"/>
      <c r="BP1119" s="457"/>
      <c r="BQ1119" s="457"/>
      <c r="BR1119" s="457"/>
      <c r="BS1119" s="457"/>
      <c r="BT1119" s="457"/>
      <c r="BU1119" s="457"/>
      <c r="BV1119" s="457"/>
      <c r="BW1119" s="457"/>
    </row>
    <row r="1120" spans="1:75" ht="12.75">
      <c r="A1120" s="1"/>
      <c r="B1120" s="1"/>
      <c r="C1120" s="1"/>
      <c r="D1120" s="1"/>
      <c r="E1120" s="1"/>
      <c r="F1120" s="1"/>
      <c r="G1120" s="1"/>
      <c r="H1120" s="1"/>
      <c r="I1120" s="1"/>
      <c r="J1120" s="1"/>
      <c r="K1120" s="1"/>
      <c r="L1120" s="1"/>
      <c r="T1120" s="1"/>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457"/>
      <c r="AT1120" s="457"/>
      <c r="AU1120" s="457"/>
      <c r="AV1120" s="457"/>
      <c r="AW1120" s="457"/>
      <c r="AX1120" s="457"/>
      <c r="AY1120" s="457"/>
      <c r="AZ1120" s="457"/>
      <c r="BA1120" s="457"/>
      <c r="BB1120" s="457"/>
      <c r="BC1120" s="457"/>
      <c r="BD1120" s="457"/>
      <c r="BE1120" s="457"/>
      <c r="BF1120" s="457"/>
      <c r="BG1120" s="457"/>
      <c r="BH1120" s="457"/>
      <c r="BI1120" s="457"/>
      <c r="BJ1120" s="457"/>
      <c r="BK1120" s="457"/>
      <c r="BL1120" s="457"/>
      <c r="BM1120" s="457"/>
      <c r="BN1120" s="457"/>
      <c r="BO1120" s="457"/>
      <c r="BP1120" s="457"/>
      <c r="BQ1120" s="457"/>
      <c r="BR1120" s="457"/>
      <c r="BS1120" s="457"/>
      <c r="BT1120" s="457"/>
      <c r="BU1120" s="457"/>
      <c r="BV1120" s="457"/>
      <c r="BW1120" s="457"/>
    </row>
    <row r="1121" spans="1:75" ht="12.75">
      <c r="A1121" s="1"/>
      <c r="B1121" s="1"/>
      <c r="C1121" s="1"/>
      <c r="D1121" s="1"/>
      <c r="E1121" s="1"/>
      <c r="F1121" s="1"/>
      <c r="G1121" s="1"/>
      <c r="H1121" s="1"/>
      <c r="I1121" s="1"/>
      <c r="J1121" s="1"/>
      <c r="K1121" s="1"/>
      <c r="L1121" s="1"/>
      <c r="T1121" s="1"/>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457"/>
      <c r="AT1121" s="457"/>
      <c r="AU1121" s="457"/>
      <c r="AV1121" s="457"/>
      <c r="AW1121" s="457"/>
      <c r="AX1121" s="457"/>
      <c r="AY1121" s="457"/>
      <c r="AZ1121" s="457"/>
      <c r="BA1121" s="457"/>
      <c r="BB1121" s="457"/>
      <c r="BC1121" s="457"/>
      <c r="BD1121" s="457"/>
      <c r="BE1121" s="457"/>
      <c r="BF1121" s="457"/>
      <c r="BG1121" s="457"/>
      <c r="BH1121" s="457"/>
      <c r="BI1121" s="457"/>
      <c r="BJ1121" s="457"/>
      <c r="BK1121" s="457"/>
      <c r="BL1121" s="457"/>
      <c r="BM1121" s="457"/>
      <c r="BN1121" s="457"/>
      <c r="BO1121" s="457"/>
      <c r="BP1121" s="457"/>
      <c r="BQ1121" s="457"/>
      <c r="BR1121" s="457"/>
      <c r="BS1121" s="457"/>
      <c r="BT1121" s="457"/>
      <c r="BU1121" s="457"/>
      <c r="BV1121" s="457"/>
      <c r="BW1121" s="457"/>
    </row>
    <row r="1122" spans="1:75" ht="12.75">
      <c r="A1122" s="1"/>
      <c r="B1122" s="1"/>
      <c r="C1122" s="1"/>
      <c r="D1122" s="1"/>
      <c r="E1122" s="1"/>
      <c r="F1122" s="1"/>
      <c r="G1122" s="1"/>
      <c r="H1122" s="1"/>
      <c r="I1122" s="1"/>
      <c r="J1122" s="1"/>
      <c r="K1122" s="1"/>
      <c r="L1122" s="1"/>
      <c r="T1122" s="1"/>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457"/>
      <c r="AT1122" s="457"/>
      <c r="AU1122" s="457"/>
      <c r="AV1122" s="457"/>
      <c r="AW1122" s="457"/>
      <c r="AX1122" s="457"/>
      <c r="AY1122" s="457"/>
      <c r="AZ1122" s="457"/>
      <c r="BA1122" s="457"/>
      <c r="BB1122" s="457"/>
      <c r="BC1122" s="457"/>
      <c r="BD1122" s="457"/>
      <c r="BE1122" s="457"/>
      <c r="BF1122" s="457"/>
      <c r="BG1122" s="457"/>
      <c r="BH1122" s="457"/>
      <c r="BI1122" s="457"/>
      <c r="BJ1122" s="457"/>
      <c r="BK1122" s="457"/>
      <c r="BL1122" s="457"/>
      <c r="BM1122" s="457"/>
      <c r="BN1122" s="457"/>
      <c r="BO1122" s="457"/>
      <c r="BP1122" s="457"/>
      <c r="BQ1122" s="457"/>
      <c r="BR1122" s="457"/>
      <c r="BS1122" s="457"/>
      <c r="BT1122" s="457"/>
      <c r="BU1122" s="457"/>
      <c r="BV1122" s="457"/>
      <c r="BW1122" s="457"/>
    </row>
    <row r="1123" spans="1:75" ht="12.75">
      <c r="A1123" s="1"/>
      <c r="B1123" s="1"/>
      <c r="C1123" s="1"/>
      <c r="D1123" s="1"/>
      <c r="E1123" s="1"/>
      <c r="F1123" s="1"/>
      <c r="G1123" s="1"/>
      <c r="H1123" s="1"/>
      <c r="I1123" s="1"/>
      <c r="J1123" s="1"/>
      <c r="K1123" s="1"/>
      <c r="L1123" s="1"/>
      <c r="T1123" s="1"/>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457"/>
      <c r="AT1123" s="457"/>
      <c r="AU1123" s="457"/>
      <c r="AV1123" s="457"/>
      <c r="AW1123" s="457"/>
      <c r="AX1123" s="457"/>
      <c r="AY1123" s="457"/>
      <c r="AZ1123" s="457"/>
      <c r="BA1123" s="457"/>
      <c r="BB1123" s="457"/>
      <c r="BC1123" s="457"/>
      <c r="BD1123" s="457"/>
      <c r="BE1123" s="457"/>
      <c r="BF1123" s="457"/>
      <c r="BG1123" s="457"/>
      <c r="BH1123" s="457"/>
      <c r="BI1123" s="457"/>
      <c r="BJ1123" s="457"/>
      <c r="BK1123" s="457"/>
      <c r="BL1123" s="457"/>
      <c r="BM1123" s="457"/>
      <c r="BN1123" s="457"/>
      <c r="BO1123" s="457"/>
      <c r="BP1123" s="457"/>
      <c r="BQ1123" s="457"/>
      <c r="BR1123" s="457"/>
      <c r="BS1123" s="457"/>
      <c r="BT1123" s="457"/>
      <c r="BU1123" s="457"/>
      <c r="BV1123" s="457"/>
      <c r="BW1123" s="457"/>
    </row>
    <row r="1124" spans="1:75" ht="12.75">
      <c r="A1124" s="1"/>
      <c r="B1124" s="1"/>
      <c r="C1124" s="1"/>
      <c r="D1124" s="1"/>
      <c r="E1124" s="1"/>
      <c r="F1124" s="1"/>
      <c r="G1124" s="1"/>
      <c r="H1124" s="1"/>
      <c r="I1124" s="1"/>
      <c r="J1124" s="1"/>
      <c r="K1124" s="1"/>
      <c r="L1124" s="1"/>
      <c r="T1124" s="1"/>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457"/>
      <c r="AT1124" s="457"/>
      <c r="AU1124" s="457"/>
      <c r="AV1124" s="457"/>
      <c r="AW1124" s="457"/>
      <c r="AX1124" s="457"/>
      <c r="AY1124" s="457"/>
      <c r="AZ1124" s="457"/>
      <c r="BA1124" s="457"/>
      <c r="BB1124" s="457"/>
      <c r="BC1124" s="457"/>
      <c r="BD1124" s="457"/>
      <c r="BE1124" s="457"/>
      <c r="BF1124" s="457"/>
      <c r="BG1124" s="457"/>
      <c r="BH1124" s="457"/>
      <c r="BI1124" s="457"/>
      <c r="BJ1124" s="457"/>
      <c r="BK1124" s="457"/>
      <c r="BL1124" s="457"/>
      <c r="BM1124" s="457"/>
      <c r="BN1124" s="457"/>
      <c r="BO1124" s="457"/>
      <c r="BP1124" s="457"/>
      <c r="BQ1124" s="457"/>
      <c r="BR1124" s="457"/>
      <c r="BS1124" s="457"/>
      <c r="BT1124" s="457"/>
      <c r="BU1124" s="457"/>
      <c r="BV1124" s="457"/>
      <c r="BW1124" s="457"/>
    </row>
    <row r="1125" spans="1:75" ht="12.75">
      <c r="A1125" s="1"/>
      <c r="B1125" s="1"/>
      <c r="C1125" s="1"/>
      <c r="D1125" s="1"/>
      <c r="E1125" s="1"/>
      <c r="F1125" s="1"/>
      <c r="G1125" s="1"/>
      <c r="H1125" s="1"/>
      <c r="I1125" s="1"/>
      <c r="J1125" s="1"/>
      <c r="K1125" s="1"/>
      <c r="L1125" s="1"/>
      <c r="T1125" s="1"/>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457"/>
      <c r="AT1125" s="457"/>
      <c r="AU1125" s="457"/>
      <c r="AV1125" s="457"/>
      <c r="AW1125" s="457"/>
      <c r="AX1125" s="457"/>
      <c r="AY1125" s="457"/>
      <c r="AZ1125" s="457"/>
      <c r="BA1125" s="457"/>
      <c r="BB1125" s="457"/>
      <c r="BC1125" s="457"/>
      <c r="BD1125" s="457"/>
      <c r="BE1125" s="457"/>
      <c r="BF1125" s="457"/>
      <c r="BG1125" s="457"/>
      <c r="BH1125" s="457"/>
      <c r="BI1125" s="457"/>
      <c r="BJ1125" s="457"/>
      <c r="BK1125" s="457"/>
      <c r="BL1125" s="457"/>
      <c r="BM1125" s="457"/>
      <c r="BN1125" s="457"/>
      <c r="BO1125" s="457"/>
      <c r="BP1125" s="457"/>
      <c r="BQ1125" s="457"/>
      <c r="BR1125" s="457"/>
      <c r="BS1125" s="457"/>
      <c r="BT1125" s="457"/>
      <c r="BU1125" s="457"/>
      <c r="BV1125" s="457"/>
      <c r="BW1125" s="457"/>
    </row>
    <row r="1126" spans="1:75" ht="12.75">
      <c r="A1126" s="1"/>
      <c r="B1126" s="1"/>
      <c r="C1126" s="1"/>
      <c r="D1126" s="1"/>
      <c r="E1126" s="1"/>
      <c r="F1126" s="1"/>
      <c r="G1126" s="1"/>
      <c r="H1126" s="1"/>
      <c r="I1126" s="1"/>
      <c r="J1126" s="1"/>
      <c r="K1126" s="1"/>
      <c r="L1126" s="1"/>
      <c r="T1126" s="1"/>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457"/>
      <c r="AT1126" s="457"/>
      <c r="AU1126" s="457"/>
      <c r="AV1126" s="457"/>
      <c r="AW1126" s="457"/>
      <c r="AX1126" s="457"/>
      <c r="AY1126" s="457"/>
      <c r="AZ1126" s="457"/>
      <c r="BA1126" s="457"/>
      <c r="BB1126" s="457"/>
      <c r="BC1126" s="457"/>
      <c r="BD1126" s="457"/>
      <c r="BE1126" s="457"/>
      <c r="BF1126" s="457"/>
      <c r="BG1126" s="457"/>
      <c r="BH1126" s="457"/>
      <c r="BI1126" s="457"/>
      <c r="BJ1126" s="457"/>
      <c r="BK1126" s="457"/>
      <c r="BL1126" s="457"/>
      <c r="BM1126" s="457"/>
      <c r="BN1126" s="457"/>
      <c r="BO1126" s="457"/>
      <c r="BP1126" s="457"/>
      <c r="BQ1126" s="457"/>
      <c r="BR1126" s="457"/>
      <c r="BS1126" s="457"/>
      <c r="BT1126" s="457"/>
      <c r="BU1126" s="457"/>
      <c r="BV1126" s="457"/>
      <c r="BW1126" s="457"/>
    </row>
    <row r="1127" spans="1:75" ht="12.75">
      <c r="A1127" s="1"/>
      <c r="B1127" s="1"/>
      <c r="C1127" s="1"/>
      <c r="D1127" s="1"/>
      <c r="E1127" s="1"/>
      <c r="F1127" s="1"/>
      <c r="G1127" s="1"/>
      <c r="H1127" s="1"/>
      <c r="I1127" s="1"/>
      <c r="J1127" s="1"/>
      <c r="K1127" s="1"/>
      <c r="L1127" s="1"/>
      <c r="T1127" s="1"/>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457"/>
      <c r="AT1127" s="457"/>
      <c r="AU1127" s="457"/>
      <c r="AV1127" s="457"/>
      <c r="AW1127" s="457"/>
      <c r="AX1127" s="457"/>
      <c r="AY1127" s="457"/>
      <c r="AZ1127" s="457"/>
      <c r="BA1127" s="457"/>
      <c r="BB1127" s="457"/>
      <c r="BC1127" s="457"/>
      <c r="BD1127" s="457"/>
      <c r="BE1127" s="457"/>
      <c r="BF1127" s="457"/>
      <c r="BG1127" s="457"/>
      <c r="BH1127" s="457"/>
      <c r="BI1127" s="457"/>
      <c r="BJ1127" s="457"/>
      <c r="BK1127" s="457"/>
      <c r="BL1127" s="457"/>
      <c r="BM1127" s="457"/>
      <c r="BN1127" s="457"/>
      <c r="BO1127" s="457"/>
      <c r="BP1127" s="457"/>
      <c r="BQ1127" s="457"/>
      <c r="BR1127" s="457"/>
      <c r="BS1127" s="457"/>
      <c r="BT1127" s="457"/>
      <c r="BU1127" s="457"/>
      <c r="BV1127" s="457"/>
      <c r="BW1127" s="457"/>
    </row>
    <row r="1128" spans="1:75" ht="12.75">
      <c r="A1128" s="1"/>
      <c r="B1128" s="1"/>
      <c r="C1128" s="1"/>
      <c r="D1128" s="1"/>
      <c r="E1128" s="1"/>
      <c r="F1128" s="1"/>
      <c r="G1128" s="1"/>
      <c r="H1128" s="1"/>
      <c r="I1128" s="1"/>
      <c r="J1128" s="1"/>
      <c r="K1128" s="1"/>
      <c r="L1128" s="1"/>
      <c r="T1128" s="1"/>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457"/>
      <c r="AT1128" s="457"/>
      <c r="AU1128" s="457"/>
      <c r="AV1128" s="457"/>
      <c r="AW1128" s="457"/>
      <c r="AX1128" s="457"/>
      <c r="AY1128" s="457"/>
      <c r="AZ1128" s="457"/>
      <c r="BA1128" s="457"/>
      <c r="BB1128" s="457"/>
      <c r="BC1128" s="457"/>
      <c r="BD1128" s="457"/>
      <c r="BE1128" s="457"/>
      <c r="BF1128" s="457"/>
      <c r="BG1128" s="457"/>
      <c r="BH1128" s="457"/>
      <c r="BI1128" s="457"/>
      <c r="BJ1128" s="457"/>
      <c r="BK1128" s="457"/>
      <c r="BL1128" s="457"/>
      <c r="BM1128" s="457"/>
      <c r="BN1128" s="457"/>
      <c r="BO1128" s="457"/>
      <c r="BP1128" s="457"/>
      <c r="BQ1128" s="457"/>
      <c r="BR1128" s="457"/>
      <c r="BS1128" s="457"/>
      <c r="BT1128" s="457"/>
      <c r="BU1128" s="457"/>
      <c r="BV1128" s="457"/>
      <c r="BW1128" s="457"/>
    </row>
    <row r="1129" spans="1:75" ht="12.75">
      <c r="A1129" s="1"/>
      <c r="B1129" s="1"/>
      <c r="C1129" s="1"/>
      <c r="D1129" s="1"/>
      <c r="E1129" s="1"/>
      <c r="F1129" s="1"/>
      <c r="G1129" s="1"/>
      <c r="H1129" s="1"/>
      <c r="I1129" s="1"/>
      <c r="J1129" s="1"/>
      <c r="K1129" s="1"/>
      <c r="L1129" s="1"/>
      <c r="T1129" s="1"/>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457"/>
      <c r="AT1129" s="457"/>
      <c r="AU1129" s="457"/>
      <c r="AV1129" s="457"/>
      <c r="AW1129" s="457"/>
      <c r="AX1129" s="457"/>
      <c r="AY1129" s="457"/>
      <c r="AZ1129" s="457"/>
      <c r="BA1129" s="457"/>
      <c r="BB1129" s="457"/>
      <c r="BC1129" s="457"/>
      <c r="BD1129" s="457"/>
      <c r="BE1129" s="457"/>
      <c r="BF1129" s="457"/>
      <c r="BG1129" s="457"/>
      <c r="BH1129" s="457"/>
      <c r="BI1129" s="457"/>
      <c r="BJ1129" s="457"/>
      <c r="BK1129" s="457"/>
      <c r="BL1129" s="457"/>
      <c r="BM1129" s="457"/>
      <c r="BN1129" s="457"/>
      <c r="BO1129" s="457"/>
      <c r="BP1129" s="457"/>
      <c r="BQ1129" s="457"/>
      <c r="BR1129" s="457"/>
      <c r="BS1129" s="457"/>
      <c r="BT1129" s="457"/>
      <c r="BU1129" s="457"/>
      <c r="BV1129" s="457"/>
      <c r="BW1129" s="457"/>
    </row>
    <row r="1130" spans="1:75" ht="12.75">
      <c r="A1130" s="1"/>
      <c r="B1130" s="1"/>
      <c r="C1130" s="1"/>
      <c r="D1130" s="1"/>
      <c r="E1130" s="1"/>
      <c r="F1130" s="1"/>
      <c r="G1130" s="1"/>
      <c r="H1130" s="1"/>
      <c r="I1130" s="1"/>
      <c r="J1130" s="1"/>
      <c r="K1130" s="1"/>
      <c r="L1130" s="1"/>
      <c r="T1130" s="1"/>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457"/>
      <c r="AT1130" s="457"/>
      <c r="AU1130" s="457"/>
      <c r="AV1130" s="457"/>
      <c r="AW1130" s="457"/>
      <c r="AX1130" s="457"/>
      <c r="AY1130" s="457"/>
      <c r="AZ1130" s="457"/>
      <c r="BA1130" s="457"/>
      <c r="BB1130" s="457"/>
      <c r="BC1130" s="457"/>
      <c r="BD1130" s="457"/>
      <c r="BE1130" s="457"/>
      <c r="BF1130" s="457"/>
      <c r="BG1130" s="457"/>
      <c r="BH1130" s="457"/>
      <c r="BI1130" s="457"/>
      <c r="BJ1130" s="457"/>
      <c r="BK1130" s="457"/>
      <c r="BL1130" s="457"/>
      <c r="BM1130" s="457"/>
      <c r="BN1130" s="457"/>
      <c r="BO1130" s="457"/>
      <c r="BP1130" s="457"/>
      <c r="BQ1130" s="457"/>
      <c r="BR1130" s="457"/>
      <c r="BS1130" s="457"/>
      <c r="BT1130" s="457"/>
      <c r="BU1130" s="457"/>
      <c r="BV1130" s="457"/>
      <c r="BW1130" s="457"/>
    </row>
    <row r="1131" spans="1:75" ht="12.75">
      <c r="A1131" s="1"/>
      <c r="B1131" s="1"/>
      <c r="C1131" s="1"/>
      <c r="D1131" s="1"/>
      <c r="E1131" s="1"/>
      <c r="F1131" s="1"/>
      <c r="G1131" s="1"/>
      <c r="H1131" s="1"/>
      <c r="I1131" s="1"/>
      <c r="J1131" s="1"/>
      <c r="K1131" s="1"/>
      <c r="L1131" s="1"/>
      <c r="T1131" s="1"/>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457"/>
      <c r="AT1131" s="457"/>
      <c r="AU1131" s="457"/>
      <c r="AV1131" s="457"/>
      <c r="AW1131" s="457"/>
      <c r="AX1131" s="457"/>
      <c r="AY1131" s="457"/>
      <c r="AZ1131" s="457"/>
      <c r="BA1131" s="457"/>
      <c r="BB1131" s="457"/>
      <c r="BC1131" s="457"/>
      <c r="BD1131" s="457"/>
      <c r="BE1131" s="457"/>
      <c r="BF1131" s="457"/>
      <c r="BG1131" s="457"/>
      <c r="BH1131" s="457"/>
      <c r="BI1131" s="457"/>
      <c r="BJ1131" s="457"/>
      <c r="BK1131" s="457"/>
      <c r="BL1131" s="457"/>
      <c r="BM1131" s="457"/>
      <c r="BN1131" s="457"/>
      <c r="BO1131" s="457"/>
      <c r="BP1131" s="457"/>
      <c r="BQ1131" s="457"/>
      <c r="BR1131" s="457"/>
      <c r="BS1131" s="457"/>
      <c r="BT1131" s="457"/>
      <c r="BU1131" s="457"/>
      <c r="BV1131" s="457"/>
      <c r="BW1131" s="457"/>
    </row>
    <row r="1132" spans="1:75" ht="12.75">
      <c r="A1132" s="1"/>
      <c r="B1132" s="1"/>
      <c r="C1132" s="1"/>
      <c r="D1132" s="1"/>
      <c r="E1132" s="1"/>
      <c r="F1132" s="1"/>
      <c r="G1132" s="1"/>
      <c r="H1132" s="1"/>
      <c r="I1132" s="1"/>
      <c r="J1132" s="1"/>
      <c r="K1132" s="1"/>
      <c r="L1132" s="1"/>
      <c r="T1132" s="1"/>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457"/>
      <c r="AT1132" s="457"/>
      <c r="AU1132" s="457"/>
      <c r="AV1132" s="457"/>
      <c r="AW1132" s="457"/>
      <c r="AX1132" s="457"/>
      <c r="AY1132" s="457"/>
      <c r="AZ1132" s="457"/>
      <c r="BA1132" s="457"/>
      <c r="BB1132" s="457"/>
      <c r="BC1132" s="457"/>
      <c r="BD1132" s="457"/>
      <c r="BE1132" s="457"/>
      <c r="BF1132" s="457"/>
      <c r="BG1132" s="457"/>
      <c r="BH1132" s="457"/>
      <c r="BI1132" s="457"/>
      <c r="BJ1132" s="457"/>
      <c r="BK1132" s="457"/>
      <c r="BL1132" s="457"/>
      <c r="BM1132" s="457"/>
      <c r="BN1132" s="457"/>
      <c r="BO1132" s="457"/>
      <c r="BP1132" s="457"/>
      <c r="BQ1132" s="457"/>
      <c r="BR1132" s="457"/>
      <c r="BS1132" s="457"/>
      <c r="BT1132" s="457"/>
      <c r="BU1132" s="457"/>
      <c r="BV1132" s="457"/>
      <c r="BW1132" s="457"/>
    </row>
    <row r="1133" spans="1:75" ht="12.75">
      <c r="A1133" s="1"/>
      <c r="B1133" s="1"/>
      <c r="C1133" s="1"/>
      <c r="D1133" s="1"/>
      <c r="E1133" s="1"/>
      <c r="F1133" s="1"/>
      <c r="G1133" s="1"/>
      <c r="H1133" s="1"/>
      <c r="I1133" s="1"/>
      <c r="J1133" s="1"/>
      <c r="K1133" s="1"/>
      <c r="L1133" s="1"/>
      <c r="T1133" s="1"/>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457"/>
      <c r="AT1133" s="457"/>
      <c r="AU1133" s="457"/>
      <c r="AV1133" s="457"/>
      <c r="AW1133" s="457"/>
      <c r="AX1133" s="457"/>
      <c r="AY1133" s="457"/>
      <c r="AZ1133" s="457"/>
      <c r="BA1133" s="457"/>
      <c r="BB1133" s="457"/>
      <c r="BC1133" s="457"/>
      <c r="BD1133" s="457"/>
      <c r="BE1133" s="457"/>
      <c r="BF1133" s="457"/>
      <c r="BG1133" s="457"/>
      <c r="BH1133" s="457"/>
      <c r="BI1133" s="457"/>
      <c r="BJ1133" s="457"/>
      <c r="BK1133" s="457"/>
      <c r="BL1133" s="457"/>
      <c r="BM1133" s="457"/>
      <c r="BN1133" s="457"/>
      <c r="BO1133" s="457"/>
      <c r="BP1133" s="457"/>
      <c r="BQ1133" s="457"/>
      <c r="BR1133" s="457"/>
      <c r="BS1133" s="457"/>
      <c r="BT1133" s="457"/>
      <c r="BU1133" s="457"/>
      <c r="BV1133" s="457"/>
      <c r="BW1133" s="457"/>
    </row>
    <row r="1134" spans="1:75" ht="12.75">
      <c r="A1134" s="1"/>
      <c r="B1134" s="1"/>
      <c r="C1134" s="1"/>
      <c r="D1134" s="1"/>
      <c r="E1134" s="1"/>
      <c r="F1134" s="1"/>
      <c r="G1134" s="1"/>
      <c r="H1134" s="1"/>
      <c r="I1134" s="1"/>
      <c r="J1134" s="1"/>
      <c r="K1134" s="1"/>
      <c r="L1134" s="1"/>
      <c r="T1134" s="1"/>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457"/>
      <c r="AT1134" s="457"/>
      <c r="AU1134" s="457"/>
      <c r="AV1134" s="457"/>
      <c r="AW1134" s="457"/>
      <c r="AX1134" s="457"/>
      <c r="AY1134" s="457"/>
      <c r="AZ1134" s="457"/>
      <c r="BA1134" s="457"/>
      <c r="BB1134" s="457"/>
      <c r="BC1134" s="457"/>
      <c r="BD1134" s="457"/>
      <c r="BE1134" s="457"/>
      <c r="BF1134" s="457"/>
      <c r="BG1134" s="457"/>
      <c r="BH1134" s="457"/>
      <c r="BI1134" s="457"/>
      <c r="BJ1134" s="457"/>
      <c r="BK1134" s="457"/>
      <c r="BL1134" s="457"/>
      <c r="BM1134" s="457"/>
      <c r="BN1134" s="457"/>
      <c r="BO1134" s="457"/>
      <c r="BP1134" s="457"/>
      <c r="BQ1134" s="457"/>
      <c r="BR1134" s="457"/>
      <c r="BS1134" s="457"/>
      <c r="BT1134" s="457"/>
      <c r="BU1134" s="457"/>
      <c r="BV1134" s="457"/>
      <c r="BW1134" s="457"/>
    </row>
    <row r="1135" spans="1:75" ht="12.75">
      <c r="A1135" s="1"/>
      <c r="B1135" s="1"/>
      <c r="C1135" s="1"/>
      <c r="D1135" s="1"/>
      <c r="E1135" s="1"/>
      <c r="F1135" s="1"/>
      <c r="G1135" s="1"/>
      <c r="H1135" s="1"/>
      <c r="I1135" s="1"/>
      <c r="J1135" s="1"/>
      <c r="K1135" s="1"/>
      <c r="L1135" s="1"/>
      <c r="T1135" s="1"/>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457"/>
      <c r="AT1135" s="457"/>
      <c r="AU1135" s="457"/>
      <c r="AV1135" s="457"/>
      <c r="AW1135" s="457"/>
      <c r="AX1135" s="457"/>
      <c r="AY1135" s="457"/>
      <c r="AZ1135" s="457"/>
      <c r="BA1135" s="457"/>
      <c r="BB1135" s="457"/>
      <c r="BC1135" s="457"/>
      <c r="BD1135" s="457"/>
      <c r="BE1135" s="457"/>
      <c r="BF1135" s="457"/>
      <c r="BG1135" s="457"/>
      <c r="BH1135" s="457"/>
      <c r="BI1135" s="457"/>
      <c r="BJ1135" s="457"/>
      <c r="BK1135" s="457"/>
      <c r="BL1135" s="457"/>
      <c r="BM1135" s="457"/>
      <c r="BN1135" s="457"/>
      <c r="BO1135" s="457"/>
      <c r="BP1135" s="457"/>
      <c r="BQ1135" s="457"/>
      <c r="BR1135" s="457"/>
      <c r="BS1135" s="457"/>
      <c r="BT1135" s="457"/>
      <c r="BU1135" s="457"/>
      <c r="BV1135" s="457"/>
      <c r="BW1135" s="457"/>
    </row>
    <row r="1136" spans="1:75" ht="12.75">
      <c r="A1136" s="1"/>
      <c r="B1136" s="1"/>
      <c r="C1136" s="1"/>
      <c r="D1136" s="1"/>
      <c r="E1136" s="1"/>
      <c r="F1136" s="1"/>
      <c r="G1136" s="1"/>
      <c r="H1136" s="1"/>
      <c r="I1136" s="1"/>
      <c r="J1136" s="1"/>
      <c r="K1136" s="1"/>
      <c r="L1136" s="1"/>
      <c r="T1136" s="1"/>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457"/>
      <c r="AT1136" s="457"/>
      <c r="AU1136" s="457"/>
      <c r="AV1136" s="457"/>
      <c r="AW1136" s="457"/>
      <c r="AX1136" s="457"/>
      <c r="AY1136" s="457"/>
      <c r="AZ1136" s="457"/>
      <c r="BA1136" s="457"/>
      <c r="BB1136" s="457"/>
      <c r="BC1136" s="457"/>
      <c r="BD1136" s="457"/>
      <c r="BE1136" s="457"/>
      <c r="BF1136" s="457"/>
      <c r="BG1136" s="457"/>
      <c r="BH1136" s="457"/>
      <c r="BI1136" s="457"/>
      <c r="BJ1136" s="457"/>
      <c r="BK1136" s="457"/>
      <c r="BL1136" s="457"/>
      <c r="BM1136" s="457"/>
      <c r="BN1136" s="457"/>
      <c r="BO1136" s="457"/>
      <c r="BP1136" s="457"/>
      <c r="BQ1136" s="457"/>
      <c r="BR1136" s="457"/>
      <c r="BS1136" s="457"/>
      <c r="BT1136" s="457"/>
      <c r="BU1136" s="457"/>
      <c r="BV1136" s="457"/>
      <c r="BW1136" s="457"/>
    </row>
    <row r="1137" spans="1:75" ht="12.75">
      <c r="A1137" s="1"/>
      <c r="B1137" s="1"/>
      <c r="C1137" s="1"/>
      <c r="D1137" s="1"/>
      <c r="E1137" s="1"/>
      <c r="F1137" s="1"/>
      <c r="G1137" s="1"/>
      <c r="H1137" s="1"/>
      <c r="I1137" s="1"/>
      <c r="J1137" s="1"/>
      <c r="K1137" s="1"/>
      <c r="L1137" s="1"/>
      <c r="T1137" s="1"/>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457"/>
      <c r="AT1137" s="457"/>
      <c r="AU1137" s="457"/>
      <c r="AV1137" s="457"/>
      <c r="AW1137" s="457"/>
      <c r="AX1137" s="457"/>
      <c r="AY1137" s="457"/>
      <c r="AZ1137" s="457"/>
      <c r="BA1137" s="457"/>
      <c r="BB1137" s="457"/>
      <c r="BC1137" s="457"/>
      <c r="BD1137" s="457"/>
      <c r="BE1137" s="457"/>
      <c r="BF1137" s="457"/>
      <c r="BG1137" s="457"/>
      <c r="BH1137" s="457"/>
      <c r="BI1137" s="457"/>
      <c r="BJ1137" s="457"/>
      <c r="BK1137" s="457"/>
      <c r="BL1137" s="457"/>
      <c r="BM1137" s="457"/>
      <c r="BN1137" s="457"/>
      <c r="BO1137" s="457"/>
      <c r="BP1137" s="457"/>
      <c r="BQ1137" s="457"/>
      <c r="BR1137" s="457"/>
      <c r="BS1137" s="457"/>
      <c r="BT1137" s="457"/>
      <c r="BU1137" s="457"/>
      <c r="BV1137" s="457"/>
      <c r="BW1137" s="457"/>
    </row>
    <row r="1138" spans="1:75" ht="12.75">
      <c r="A1138" s="1"/>
      <c r="B1138" s="1"/>
      <c r="C1138" s="1"/>
      <c r="D1138" s="1"/>
      <c r="E1138" s="1"/>
      <c r="F1138" s="1"/>
      <c r="G1138" s="1"/>
      <c r="H1138" s="1"/>
      <c r="I1138" s="1"/>
      <c r="J1138" s="1"/>
      <c r="K1138" s="1"/>
      <c r="L1138" s="1"/>
      <c r="T1138" s="1"/>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457"/>
      <c r="AT1138" s="457"/>
      <c r="AU1138" s="457"/>
      <c r="AV1138" s="457"/>
      <c r="AW1138" s="457"/>
      <c r="AX1138" s="457"/>
      <c r="AY1138" s="457"/>
      <c r="AZ1138" s="457"/>
      <c r="BA1138" s="457"/>
      <c r="BB1138" s="457"/>
      <c r="BC1138" s="457"/>
      <c r="BD1138" s="457"/>
      <c r="BE1138" s="457"/>
      <c r="BF1138" s="457"/>
      <c r="BG1138" s="457"/>
      <c r="BH1138" s="457"/>
      <c r="BI1138" s="457"/>
      <c r="BJ1138" s="457"/>
      <c r="BK1138" s="457"/>
      <c r="BL1138" s="457"/>
      <c r="BM1138" s="457"/>
      <c r="BN1138" s="457"/>
      <c r="BO1138" s="457"/>
      <c r="BP1138" s="457"/>
      <c r="BQ1138" s="457"/>
      <c r="BR1138" s="457"/>
      <c r="BS1138" s="457"/>
      <c r="BT1138" s="457"/>
      <c r="BU1138" s="457"/>
      <c r="BV1138" s="457"/>
      <c r="BW1138" s="457"/>
    </row>
    <row r="1139" spans="1:75" ht="12.75">
      <c r="A1139" s="1"/>
      <c r="B1139" s="1"/>
      <c r="C1139" s="1"/>
      <c r="D1139" s="1"/>
      <c r="E1139" s="1"/>
      <c r="F1139" s="1"/>
      <c r="G1139" s="1"/>
      <c r="H1139" s="1"/>
      <c r="I1139" s="1"/>
      <c r="J1139" s="1"/>
      <c r="K1139" s="1"/>
      <c r="L1139" s="1"/>
      <c r="T1139" s="1"/>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457"/>
      <c r="AT1139" s="457"/>
      <c r="AU1139" s="457"/>
      <c r="AV1139" s="457"/>
      <c r="AW1139" s="457"/>
      <c r="AX1139" s="457"/>
      <c r="AY1139" s="457"/>
      <c r="AZ1139" s="457"/>
      <c r="BA1139" s="457"/>
      <c r="BB1139" s="457"/>
      <c r="BC1139" s="457"/>
      <c r="BD1139" s="457"/>
      <c r="BE1139" s="457"/>
      <c r="BF1139" s="457"/>
      <c r="BG1139" s="457"/>
      <c r="BH1139" s="457"/>
      <c r="BI1139" s="457"/>
      <c r="BJ1139" s="457"/>
      <c r="BK1139" s="457"/>
      <c r="BL1139" s="457"/>
      <c r="BM1139" s="457"/>
      <c r="BN1139" s="457"/>
      <c r="BO1139" s="457"/>
      <c r="BP1139" s="457"/>
      <c r="BQ1139" s="457"/>
      <c r="BR1139" s="457"/>
      <c r="BS1139" s="457"/>
      <c r="BT1139" s="457"/>
      <c r="BU1139" s="457"/>
      <c r="BV1139" s="457"/>
      <c r="BW1139" s="457"/>
    </row>
    <row r="1140" spans="1:75" ht="12.75">
      <c r="A1140" s="1"/>
      <c r="B1140" s="1"/>
      <c r="C1140" s="1"/>
      <c r="D1140" s="1"/>
      <c r="E1140" s="1"/>
      <c r="F1140" s="1"/>
      <c r="G1140" s="1"/>
      <c r="H1140" s="1"/>
      <c r="I1140" s="1"/>
      <c r="J1140" s="1"/>
      <c r="K1140" s="1"/>
      <c r="L1140" s="1"/>
      <c r="T1140" s="1"/>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457"/>
      <c r="AT1140" s="457"/>
      <c r="AU1140" s="457"/>
      <c r="AV1140" s="457"/>
      <c r="AW1140" s="457"/>
      <c r="AX1140" s="457"/>
      <c r="AY1140" s="457"/>
      <c r="AZ1140" s="457"/>
      <c r="BA1140" s="457"/>
      <c r="BB1140" s="457"/>
      <c r="BC1140" s="457"/>
      <c r="BD1140" s="457"/>
      <c r="BE1140" s="457"/>
      <c r="BF1140" s="457"/>
      <c r="BG1140" s="457"/>
      <c r="BH1140" s="457"/>
      <c r="BI1140" s="457"/>
      <c r="BJ1140" s="457"/>
      <c r="BK1140" s="457"/>
      <c r="BL1140" s="457"/>
      <c r="BM1140" s="457"/>
      <c r="BN1140" s="457"/>
      <c r="BO1140" s="457"/>
      <c r="BP1140" s="457"/>
      <c r="BQ1140" s="457"/>
      <c r="BR1140" s="457"/>
      <c r="BS1140" s="457"/>
      <c r="BT1140" s="457"/>
      <c r="BU1140" s="457"/>
      <c r="BV1140" s="457"/>
      <c r="BW1140" s="457"/>
    </row>
    <row r="1141" spans="1:75" ht="12.75">
      <c r="A1141" s="1"/>
      <c r="B1141" s="1"/>
      <c r="C1141" s="1"/>
      <c r="D1141" s="1"/>
      <c r="E1141" s="1"/>
      <c r="F1141" s="1"/>
      <c r="G1141" s="1"/>
      <c r="H1141" s="1"/>
      <c r="I1141" s="1"/>
      <c r="J1141" s="1"/>
      <c r="K1141" s="1"/>
      <c r="L1141" s="1"/>
      <c r="T1141" s="1"/>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457"/>
      <c r="AT1141" s="457"/>
      <c r="AU1141" s="457"/>
      <c r="AV1141" s="457"/>
      <c r="AW1141" s="457"/>
      <c r="AX1141" s="457"/>
      <c r="AY1141" s="457"/>
      <c r="AZ1141" s="457"/>
      <c r="BA1141" s="457"/>
      <c r="BB1141" s="457"/>
      <c r="BC1141" s="457"/>
      <c r="BD1141" s="457"/>
      <c r="BE1141" s="457"/>
      <c r="BF1141" s="457"/>
      <c r="BG1141" s="457"/>
      <c r="BH1141" s="457"/>
      <c r="BI1141" s="457"/>
      <c r="BJ1141" s="457"/>
      <c r="BK1141" s="457"/>
      <c r="BL1141" s="457"/>
      <c r="BM1141" s="457"/>
      <c r="BN1141" s="457"/>
      <c r="BO1141" s="457"/>
      <c r="BP1141" s="457"/>
      <c r="BQ1141" s="457"/>
      <c r="BR1141" s="457"/>
      <c r="BS1141" s="457"/>
      <c r="BT1141" s="457"/>
      <c r="BU1141" s="457"/>
      <c r="BV1141" s="457"/>
      <c r="BW1141" s="457"/>
    </row>
    <row r="1142" spans="1:75" ht="12.75">
      <c r="A1142" s="1"/>
      <c r="B1142" s="1"/>
      <c r="C1142" s="1"/>
      <c r="D1142" s="1"/>
      <c r="E1142" s="1"/>
      <c r="F1142" s="1"/>
      <c r="G1142" s="1"/>
      <c r="H1142" s="1"/>
      <c r="I1142" s="1"/>
      <c r="J1142" s="1"/>
      <c r="K1142" s="1"/>
      <c r="L1142" s="1"/>
      <c r="T1142" s="1"/>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457"/>
      <c r="AT1142" s="457"/>
      <c r="AU1142" s="457"/>
      <c r="AV1142" s="457"/>
      <c r="AW1142" s="457"/>
      <c r="AX1142" s="457"/>
      <c r="AY1142" s="457"/>
      <c r="AZ1142" s="457"/>
      <c r="BA1142" s="457"/>
      <c r="BB1142" s="457"/>
      <c r="BC1142" s="457"/>
      <c r="BD1142" s="457"/>
      <c r="BE1142" s="457"/>
      <c r="BF1142" s="457"/>
      <c r="BG1142" s="457"/>
      <c r="BH1142" s="457"/>
      <c r="BI1142" s="457"/>
      <c r="BJ1142" s="457"/>
      <c r="BK1142" s="457"/>
      <c r="BL1142" s="457"/>
      <c r="BM1142" s="457"/>
      <c r="BN1142" s="457"/>
      <c r="BO1142" s="457"/>
      <c r="BP1142" s="457"/>
      <c r="BQ1142" s="457"/>
      <c r="BR1142" s="457"/>
      <c r="BS1142" s="457"/>
      <c r="BT1142" s="457"/>
      <c r="BU1142" s="457"/>
      <c r="BV1142" s="457"/>
      <c r="BW1142" s="457"/>
    </row>
    <row r="1143" spans="1:75" ht="12.75">
      <c r="A1143" s="1"/>
      <c r="B1143" s="1"/>
      <c r="C1143" s="1"/>
      <c r="D1143" s="1"/>
      <c r="E1143" s="1"/>
      <c r="F1143" s="1"/>
      <c r="G1143" s="1"/>
      <c r="H1143" s="1"/>
      <c r="I1143" s="1"/>
      <c r="J1143" s="1"/>
      <c r="K1143" s="1"/>
      <c r="L1143" s="1"/>
      <c r="T1143" s="1"/>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457"/>
      <c r="AT1143" s="457"/>
      <c r="AU1143" s="457"/>
      <c r="AV1143" s="457"/>
      <c r="AW1143" s="457"/>
      <c r="AX1143" s="457"/>
      <c r="AY1143" s="457"/>
      <c r="AZ1143" s="457"/>
      <c r="BA1143" s="457"/>
      <c r="BB1143" s="457"/>
      <c r="BC1143" s="457"/>
      <c r="BD1143" s="457"/>
      <c r="BE1143" s="457"/>
      <c r="BF1143" s="457"/>
      <c r="BG1143" s="457"/>
      <c r="BH1143" s="457"/>
      <c r="BI1143" s="457"/>
      <c r="BJ1143" s="457"/>
      <c r="BK1143" s="457"/>
      <c r="BL1143" s="457"/>
      <c r="BM1143" s="457"/>
      <c r="BN1143" s="457"/>
      <c r="BO1143" s="457"/>
      <c r="BP1143" s="457"/>
      <c r="BQ1143" s="457"/>
      <c r="BR1143" s="457"/>
      <c r="BS1143" s="457"/>
      <c r="BT1143" s="457"/>
      <c r="BU1143" s="457"/>
      <c r="BV1143" s="457"/>
      <c r="BW1143" s="457"/>
    </row>
    <row r="1144" spans="1:75" ht="12.75">
      <c r="A1144" s="1"/>
      <c r="B1144" s="1"/>
      <c r="C1144" s="1"/>
      <c r="D1144" s="1"/>
      <c r="E1144" s="1"/>
      <c r="F1144" s="1"/>
      <c r="G1144" s="1"/>
      <c r="H1144" s="1"/>
      <c r="I1144" s="1"/>
      <c r="J1144" s="1"/>
      <c r="K1144" s="1"/>
      <c r="L1144" s="1"/>
      <c r="T1144" s="1"/>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457"/>
      <c r="AT1144" s="457"/>
      <c r="AU1144" s="457"/>
      <c r="AV1144" s="457"/>
      <c r="AW1144" s="457"/>
      <c r="AX1144" s="457"/>
      <c r="AY1144" s="457"/>
      <c r="AZ1144" s="457"/>
      <c r="BA1144" s="457"/>
      <c r="BB1144" s="457"/>
      <c r="BC1144" s="457"/>
      <c r="BD1144" s="457"/>
      <c r="BE1144" s="457"/>
      <c r="BF1144" s="457"/>
      <c r="BG1144" s="457"/>
      <c r="BH1144" s="457"/>
      <c r="BI1144" s="457"/>
      <c r="BJ1144" s="457"/>
      <c r="BK1144" s="457"/>
      <c r="BL1144" s="457"/>
      <c r="BM1144" s="457"/>
      <c r="BN1144" s="457"/>
      <c r="BO1144" s="457"/>
      <c r="BP1144" s="457"/>
      <c r="BQ1144" s="457"/>
      <c r="BR1144" s="457"/>
      <c r="BS1144" s="457"/>
      <c r="BT1144" s="457"/>
      <c r="BU1144" s="457"/>
      <c r="BV1144" s="457"/>
      <c r="BW1144" s="457"/>
    </row>
    <row r="1145" spans="1:75" ht="12.75">
      <c r="A1145" s="1"/>
      <c r="B1145" s="1"/>
      <c r="C1145" s="1"/>
      <c r="D1145" s="1"/>
      <c r="E1145" s="1"/>
      <c r="F1145" s="1"/>
      <c r="G1145" s="1"/>
      <c r="H1145" s="1"/>
      <c r="I1145" s="1"/>
      <c r="J1145" s="1"/>
      <c r="K1145" s="1"/>
      <c r="L1145" s="1"/>
      <c r="T1145" s="1"/>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457"/>
      <c r="AT1145" s="457"/>
      <c r="AU1145" s="457"/>
      <c r="AV1145" s="457"/>
      <c r="AW1145" s="457"/>
      <c r="AX1145" s="457"/>
      <c r="AY1145" s="457"/>
      <c r="AZ1145" s="457"/>
      <c r="BA1145" s="457"/>
      <c r="BB1145" s="457"/>
      <c r="BC1145" s="457"/>
      <c r="BD1145" s="457"/>
      <c r="BE1145" s="457"/>
      <c r="BF1145" s="457"/>
      <c r="BG1145" s="457"/>
      <c r="BH1145" s="457"/>
      <c r="BI1145" s="457"/>
      <c r="BJ1145" s="457"/>
      <c r="BK1145" s="457"/>
      <c r="BL1145" s="457"/>
      <c r="BM1145" s="457"/>
      <c r="BN1145" s="457"/>
      <c r="BO1145" s="457"/>
      <c r="BP1145" s="457"/>
      <c r="BQ1145" s="457"/>
      <c r="BR1145" s="457"/>
      <c r="BS1145" s="457"/>
      <c r="BT1145" s="457"/>
      <c r="BU1145" s="457"/>
      <c r="BV1145" s="457"/>
      <c r="BW1145" s="457"/>
    </row>
    <row r="1146" spans="1:75" ht="12.75">
      <c r="A1146" s="1"/>
      <c r="B1146" s="1"/>
      <c r="C1146" s="1"/>
      <c r="D1146" s="1"/>
      <c r="E1146" s="1"/>
      <c r="F1146" s="1"/>
      <c r="G1146" s="1"/>
      <c r="H1146" s="1"/>
      <c r="I1146" s="1"/>
      <c r="J1146" s="1"/>
      <c r="K1146" s="1"/>
      <c r="L1146" s="1"/>
      <c r="T1146" s="1"/>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457"/>
      <c r="AT1146" s="457"/>
      <c r="AU1146" s="457"/>
      <c r="AV1146" s="457"/>
      <c r="AW1146" s="457"/>
      <c r="AX1146" s="457"/>
      <c r="AY1146" s="457"/>
      <c r="AZ1146" s="457"/>
      <c r="BA1146" s="457"/>
      <c r="BB1146" s="457"/>
      <c r="BC1146" s="457"/>
      <c r="BD1146" s="457"/>
      <c r="BE1146" s="457"/>
      <c r="BF1146" s="457"/>
      <c r="BG1146" s="457"/>
      <c r="BH1146" s="457"/>
      <c r="BI1146" s="457"/>
      <c r="BJ1146" s="457"/>
      <c r="BK1146" s="457"/>
      <c r="BL1146" s="457"/>
      <c r="BM1146" s="457"/>
      <c r="BN1146" s="457"/>
      <c r="BO1146" s="457"/>
      <c r="BP1146" s="457"/>
      <c r="BQ1146" s="457"/>
      <c r="BR1146" s="457"/>
      <c r="BS1146" s="457"/>
      <c r="BT1146" s="457"/>
      <c r="BU1146" s="457"/>
      <c r="BV1146" s="457"/>
      <c r="BW1146" s="457"/>
    </row>
    <row r="1147" spans="1:75" ht="12.75">
      <c r="A1147" s="1"/>
      <c r="B1147" s="1"/>
      <c r="C1147" s="1"/>
      <c r="D1147" s="1"/>
      <c r="E1147" s="1"/>
      <c r="F1147" s="1"/>
      <c r="G1147" s="1"/>
      <c r="H1147" s="1"/>
      <c r="I1147" s="1"/>
      <c r="J1147" s="1"/>
      <c r="K1147" s="1"/>
      <c r="L1147" s="1"/>
      <c r="T1147" s="1"/>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457"/>
      <c r="AT1147" s="457"/>
      <c r="AU1147" s="457"/>
      <c r="AV1147" s="457"/>
      <c r="AW1147" s="457"/>
      <c r="AX1147" s="457"/>
      <c r="AY1147" s="457"/>
      <c r="AZ1147" s="457"/>
      <c r="BA1147" s="457"/>
      <c r="BB1147" s="457"/>
      <c r="BC1147" s="457"/>
      <c r="BD1147" s="457"/>
      <c r="BE1147" s="457"/>
      <c r="BF1147" s="457"/>
      <c r="BG1147" s="457"/>
      <c r="BH1147" s="457"/>
      <c r="BI1147" s="457"/>
      <c r="BJ1147" s="457"/>
      <c r="BK1147" s="457"/>
      <c r="BL1147" s="457"/>
      <c r="BM1147" s="457"/>
      <c r="BN1147" s="457"/>
      <c r="BO1147" s="457"/>
      <c r="BP1147" s="457"/>
      <c r="BQ1147" s="457"/>
      <c r="BR1147" s="457"/>
      <c r="BS1147" s="457"/>
      <c r="BT1147" s="457"/>
      <c r="BU1147" s="457"/>
      <c r="BV1147" s="457"/>
      <c r="BW1147" s="457"/>
    </row>
  </sheetData>
  <sheetProtection password="A5D8" sheet="1" objects="1" scenarios="1" formatCells="0" formatColumns="0" formatRows="0"/>
  <mergeCells count="477">
    <mergeCell ref="A1:L1"/>
    <mergeCell ref="K21:L21"/>
    <mergeCell ref="E22:F22"/>
    <mergeCell ref="E26:F26"/>
    <mergeCell ref="H24:I24"/>
    <mergeCell ref="E36:F36"/>
    <mergeCell ref="B31:F31"/>
    <mergeCell ref="G31:L31"/>
    <mergeCell ref="B22:C22"/>
    <mergeCell ref="K24:L24"/>
    <mergeCell ref="E35:F35"/>
    <mergeCell ref="H22:I22"/>
    <mergeCell ref="E39:F39"/>
    <mergeCell ref="G37:L37"/>
    <mergeCell ref="G38:L38"/>
    <mergeCell ref="G39:L39"/>
    <mergeCell ref="A28:L28"/>
    <mergeCell ref="B24:C24"/>
    <mergeCell ref="E25:F25"/>
    <mergeCell ref="B25:C25"/>
    <mergeCell ref="E21:F21"/>
    <mergeCell ref="H21:I21"/>
    <mergeCell ref="E37:F37"/>
    <mergeCell ref="B30:F30"/>
    <mergeCell ref="B26:C26"/>
    <mergeCell ref="B27:C27"/>
    <mergeCell ref="E27:F27"/>
    <mergeCell ref="B29:F29"/>
    <mergeCell ref="H23:I23"/>
    <mergeCell ref="E23:F23"/>
    <mergeCell ref="H25:I25"/>
    <mergeCell ref="E24:F24"/>
    <mergeCell ref="B23:C23"/>
    <mergeCell ref="G30:L30"/>
    <mergeCell ref="G34:L34"/>
    <mergeCell ref="K26:L26"/>
    <mergeCell ref="H26:I26"/>
    <mergeCell ref="B32:F32"/>
    <mergeCell ref="B33:F33"/>
    <mergeCell ref="G45:L45"/>
    <mergeCell ref="G42:L42"/>
    <mergeCell ref="G44:L44"/>
    <mergeCell ref="G43:L43"/>
    <mergeCell ref="G33:L33"/>
    <mergeCell ref="G40:L40"/>
    <mergeCell ref="G35:L35"/>
    <mergeCell ref="G12:L12"/>
    <mergeCell ref="G10:L10"/>
    <mergeCell ref="A9:L9"/>
    <mergeCell ref="B10:F10"/>
    <mergeCell ref="B11:F11"/>
    <mergeCell ref="A6:F6"/>
    <mergeCell ref="A8:F8"/>
    <mergeCell ref="G8:L8"/>
    <mergeCell ref="B19:C19"/>
    <mergeCell ref="H19:I19"/>
    <mergeCell ref="K16:L16"/>
    <mergeCell ref="H16:I16"/>
    <mergeCell ref="G15:L15"/>
    <mergeCell ref="G11:L11"/>
    <mergeCell ref="H18:I18"/>
    <mergeCell ref="K18:L18"/>
    <mergeCell ref="G13:L13"/>
    <mergeCell ref="B15:F15"/>
    <mergeCell ref="A4:L4"/>
    <mergeCell ref="A5:F5"/>
    <mergeCell ref="G5:L5"/>
    <mergeCell ref="E19:F19"/>
    <mergeCell ref="B18:C18"/>
    <mergeCell ref="E18:F18"/>
    <mergeCell ref="G17:L17"/>
    <mergeCell ref="K19:L19"/>
    <mergeCell ref="A7:F7"/>
    <mergeCell ref="G7:L7"/>
    <mergeCell ref="B49:F49"/>
    <mergeCell ref="B48:F48"/>
    <mergeCell ref="H20:I20"/>
    <mergeCell ref="G29:L29"/>
    <mergeCell ref="K27:L27"/>
    <mergeCell ref="K25:L25"/>
    <mergeCell ref="K22:L22"/>
    <mergeCell ref="B21:C21"/>
    <mergeCell ref="K23:L23"/>
    <mergeCell ref="H27:I27"/>
    <mergeCell ref="G54:L54"/>
    <mergeCell ref="G60:L60"/>
    <mergeCell ref="G32:L32"/>
    <mergeCell ref="G57:L57"/>
    <mergeCell ref="G56:L56"/>
    <mergeCell ref="G53:L53"/>
    <mergeCell ref="G47:L47"/>
    <mergeCell ref="G46:L46"/>
    <mergeCell ref="A55:L55"/>
    <mergeCell ref="B59:F59"/>
    <mergeCell ref="E53:F53"/>
    <mergeCell ref="G51:L51"/>
    <mergeCell ref="B47:F47"/>
    <mergeCell ref="B46:F46"/>
    <mergeCell ref="B45:F45"/>
    <mergeCell ref="B34:F34"/>
    <mergeCell ref="E38:F38"/>
    <mergeCell ref="A35:D43"/>
    <mergeCell ref="E40:F40"/>
    <mergeCell ref="E41:F41"/>
    <mergeCell ref="E42:F42"/>
    <mergeCell ref="E43:F43"/>
    <mergeCell ref="G41:L41"/>
    <mergeCell ref="G36:L36"/>
    <mergeCell ref="G58:L58"/>
    <mergeCell ref="G59:L59"/>
    <mergeCell ref="G48:L48"/>
    <mergeCell ref="G52:L52"/>
    <mergeCell ref="G49:L49"/>
    <mergeCell ref="G50:L50"/>
    <mergeCell ref="K20:L20"/>
    <mergeCell ref="B20:C20"/>
    <mergeCell ref="E20:F20"/>
    <mergeCell ref="E69:F69"/>
    <mergeCell ref="G63:L63"/>
    <mergeCell ref="G69:L69"/>
    <mergeCell ref="B62:F62"/>
    <mergeCell ref="B61:F61"/>
    <mergeCell ref="G65:L65"/>
    <mergeCell ref="E67:F67"/>
    <mergeCell ref="G73:L73"/>
    <mergeCell ref="G70:L70"/>
    <mergeCell ref="E71:F71"/>
    <mergeCell ref="G71:L71"/>
    <mergeCell ref="E68:F68"/>
    <mergeCell ref="B73:F73"/>
    <mergeCell ref="B72:F72"/>
    <mergeCell ref="G72:L72"/>
    <mergeCell ref="A2:L2"/>
    <mergeCell ref="G14:L14"/>
    <mergeCell ref="B44:F44"/>
    <mergeCell ref="B17:F17"/>
    <mergeCell ref="B16:F16"/>
    <mergeCell ref="E70:F70"/>
    <mergeCell ref="G68:L68"/>
    <mergeCell ref="E66:F66"/>
    <mergeCell ref="G66:L66"/>
    <mergeCell ref="E63:F63"/>
    <mergeCell ref="B14:F14"/>
    <mergeCell ref="B13:F13"/>
    <mergeCell ref="B12:F12"/>
    <mergeCell ref="G6:L6"/>
    <mergeCell ref="B56:F56"/>
    <mergeCell ref="E54:F54"/>
    <mergeCell ref="A50:D54"/>
    <mergeCell ref="E50:F50"/>
    <mergeCell ref="E52:F52"/>
    <mergeCell ref="E51:F51"/>
    <mergeCell ref="G61:L61"/>
    <mergeCell ref="G62:L62"/>
    <mergeCell ref="B60:F60"/>
    <mergeCell ref="G67:L67"/>
    <mergeCell ref="E65:F65"/>
    <mergeCell ref="E64:F64"/>
    <mergeCell ref="G64:L64"/>
    <mergeCell ref="A63:D71"/>
    <mergeCell ref="B58:F58"/>
    <mergeCell ref="B57:F57"/>
    <mergeCell ref="E229:F229"/>
    <mergeCell ref="G229:L229"/>
    <mergeCell ref="E230:F230"/>
    <mergeCell ref="G230:L230"/>
    <mergeCell ref="G226:L226"/>
    <mergeCell ref="E227:F227"/>
    <mergeCell ref="G227:L227"/>
    <mergeCell ref="E228:F228"/>
    <mergeCell ref="G228:L228"/>
    <mergeCell ref="G214:L214"/>
    <mergeCell ref="G215:L215"/>
    <mergeCell ref="A207:D215"/>
    <mergeCell ref="E214:F214"/>
    <mergeCell ref="E215:F215"/>
    <mergeCell ref="E211:F211"/>
    <mergeCell ref="G211:L211"/>
    <mergeCell ref="E212:F212"/>
    <mergeCell ref="G212:L212"/>
    <mergeCell ref="E213:F213"/>
    <mergeCell ref="G213:L213"/>
    <mergeCell ref="E208:F208"/>
    <mergeCell ref="G208:L208"/>
    <mergeCell ref="E209:F209"/>
    <mergeCell ref="G209:L209"/>
    <mergeCell ref="E210:F210"/>
    <mergeCell ref="G210:L210"/>
    <mergeCell ref="G205:L205"/>
    <mergeCell ref="G206:L206"/>
    <mergeCell ref="E207:F207"/>
    <mergeCell ref="G207:L207"/>
    <mergeCell ref="G195:L195"/>
    <mergeCell ref="G196:L196"/>
    <mergeCell ref="G197:L197"/>
    <mergeCell ref="B199:F199"/>
    <mergeCell ref="G199:L199"/>
    <mergeCell ref="B198:F198"/>
    <mergeCell ref="G198:L198"/>
    <mergeCell ref="G192:L192"/>
    <mergeCell ref="E193:F193"/>
    <mergeCell ref="G193:L193"/>
    <mergeCell ref="E194:F194"/>
    <mergeCell ref="G194:L194"/>
    <mergeCell ref="G189:L189"/>
    <mergeCell ref="E190:F190"/>
    <mergeCell ref="G190:L190"/>
    <mergeCell ref="E191:F191"/>
    <mergeCell ref="G191:L191"/>
    <mergeCell ref="G179:L179"/>
    <mergeCell ref="B181:F181"/>
    <mergeCell ref="G181:L181"/>
    <mergeCell ref="B180:F180"/>
    <mergeCell ref="G180:L180"/>
    <mergeCell ref="G176:L176"/>
    <mergeCell ref="E177:F177"/>
    <mergeCell ref="G177:L177"/>
    <mergeCell ref="G178:L178"/>
    <mergeCell ref="E176:F176"/>
    <mergeCell ref="G174:L174"/>
    <mergeCell ref="E175:F175"/>
    <mergeCell ref="G175:L175"/>
    <mergeCell ref="E174:F174"/>
    <mergeCell ref="E172:F172"/>
    <mergeCell ref="E171:F171"/>
    <mergeCell ref="G171:L171"/>
    <mergeCell ref="B170:F170"/>
    <mergeCell ref="A171:D179"/>
    <mergeCell ref="E178:F178"/>
    <mergeCell ref="E179:F179"/>
    <mergeCell ref="G172:L172"/>
    <mergeCell ref="E173:F173"/>
    <mergeCell ref="G173:L173"/>
    <mergeCell ref="B168:F168"/>
    <mergeCell ref="G168:L168"/>
    <mergeCell ref="G169:L169"/>
    <mergeCell ref="G170:L170"/>
    <mergeCell ref="B166:F166"/>
    <mergeCell ref="G166:L166"/>
    <mergeCell ref="B167:F167"/>
    <mergeCell ref="G167:L167"/>
    <mergeCell ref="B169:F169"/>
    <mergeCell ref="B165:F165"/>
    <mergeCell ref="G165:L165"/>
    <mergeCell ref="E158:F158"/>
    <mergeCell ref="G158:L158"/>
    <mergeCell ref="E159:F159"/>
    <mergeCell ref="E157:F157"/>
    <mergeCell ref="G157:L157"/>
    <mergeCell ref="G161:L161"/>
    <mergeCell ref="B162:F162"/>
    <mergeCell ref="G162:L162"/>
    <mergeCell ref="A153:D161"/>
    <mergeCell ref="E161:F161"/>
    <mergeCell ref="E155:F155"/>
    <mergeCell ref="G155:L155"/>
    <mergeCell ref="E156:F156"/>
    <mergeCell ref="G156:L156"/>
    <mergeCell ref="E153:F153"/>
    <mergeCell ref="G153:L153"/>
    <mergeCell ref="B147:F147"/>
    <mergeCell ref="G147:L147"/>
    <mergeCell ref="E140:F140"/>
    <mergeCell ref="G140:L140"/>
    <mergeCell ref="E141:F141"/>
    <mergeCell ref="G143:L143"/>
    <mergeCell ref="B144:F144"/>
    <mergeCell ref="G144:L144"/>
    <mergeCell ref="A135:D143"/>
    <mergeCell ref="E143:F143"/>
    <mergeCell ref="G141:L141"/>
    <mergeCell ref="E142:F142"/>
    <mergeCell ref="G142:L142"/>
    <mergeCell ref="E137:F137"/>
    <mergeCell ref="G137:L137"/>
    <mergeCell ref="E138:F138"/>
    <mergeCell ref="G138:L138"/>
    <mergeCell ref="E139:F139"/>
    <mergeCell ref="G139:L139"/>
    <mergeCell ref="G134:L134"/>
    <mergeCell ref="E135:F135"/>
    <mergeCell ref="G135:L135"/>
    <mergeCell ref="E136:F136"/>
    <mergeCell ref="G136:L136"/>
    <mergeCell ref="B134:F134"/>
    <mergeCell ref="B132:F132"/>
    <mergeCell ref="G132:L132"/>
    <mergeCell ref="B133:F133"/>
    <mergeCell ref="G133:L133"/>
    <mergeCell ref="B130:F130"/>
    <mergeCell ref="G130:L130"/>
    <mergeCell ref="B131:F131"/>
    <mergeCell ref="G131:L131"/>
    <mergeCell ref="B127:F127"/>
    <mergeCell ref="G127:L127"/>
    <mergeCell ref="B129:F129"/>
    <mergeCell ref="G129:L129"/>
    <mergeCell ref="E125:F125"/>
    <mergeCell ref="G125:L125"/>
    <mergeCell ref="B126:F126"/>
    <mergeCell ref="G126:L126"/>
    <mergeCell ref="E123:F123"/>
    <mergeCell ref="G123:L123"/>
    <mergeCell ref="E124:F124"/>
    <mergeCell ref="G124:L124"/>
    <mergeCell ref="G120:L120"/>
    <mergeCell ref="E121:F121"/>
    <mergeCell ref="G121:L121"/>
    <mergeCell ref="E122:F122"/>
    <mergeCell ref="G122:L122"/>
    <mergeCell ref="B116:F116"/>
    <mergeCell ref="G116:L116"/>
    <mergeCell ref="A117:D125"/>
    <mergeCell ref="E117:F117"/>
    <mergeCell ref="G117:L117"/>
    <mergeCell ref="E118:F118"/>
    <mergeCell ref="G118:L118"/>
    <mergeCell ref="E119:F119"/>
    <mergeCell ref="G119:L119"/>
    <mergeCell ref="E120:F120"/>
    <mergeCell ref="B114:F114"/>
    <mergeCell ref="G114:L114"/>
    <mergeCell ref="B115:F115"/>
    <mergeCell ref="G115:L115"/>
    <mergeCell ref="B112:F112"/>
    <mergeCell ref="G112:L112"/>
    <mergeCell ref="B113:F113"/>
    <mergeCell ref="G113:L113"/>
    <mergeCell ref="B109:F109"/>
    <mergeCell ref="G109:L109"/>
    <mergeCell ref="B111:F111"/>
    <mergeCell ref="G111:L111"/>
    <mergeCell ref="E107:F107"/>
    <mergeCell ref="G107:L107"/>
    <mergeCell ref="B108:F108"/>
    <mergeCell ref="G108:L108"/>
    <mergeCell ref="E105:F105"/>
    <mergeCell ref="G105:L105"/>
    <mergeCell ref="E106:F106"/>
    <mergeCell ref="G106:L106"/>
    <mergeCell ref="G102:L102"/>
    <mergeCell ref="E103:F103"/>
    <mergeCell ref="G103:L103"/>
    <mergeCell ref="E104:F104"/>
    <mergeCell ref="G104:L104"/>
    <mergeCell ref="B98:F98"/>
    <mergeCell ref="G98:L98"/>
    <mergeCell ref="A99:D107"/>
    <mergeCell ref="E99:F99"/>
    <mergeCell ref="G99:L99"/>
    <mergeCell ref="E100:F100"/>
    <mergeCell ref="G100:L100"/>
    <mergeCell ref="E101:F101"/>
    <mergeCell ref="G101:L101"/>
    <mergeCell ref="E102:F102"/>
    <mergeCell ref="B96:F96"/>
    <mergeCell ref="G96:L96"/>
    <mergeCell ref="B97:F97"/>
    <mergeCell ref="G97:L97"/>
    <mergeCell ref="B94:F94"/>
    <mergeCell ref="G94:L94"/>
    <mergeCell ref="B95:F95"/>
    <mergeCell ref="G95:L95"/>
    <mergeCell ref="B91:F91"/>
    <mergeCell ref="G91:L91"/>
    <mergeCell ref="B93:F93"/>
    <mergeCell ref="G93:L93"/>
    <mergeCell ref="E89:F89"/>
    <mergeCell ref="G89:L89"/>
    <mergeCell ref="B90:F90"/>
    <mergeCell ref="G90:L90"/>
    <mergeCell ref="E87:F87"/>
    <mergeCell ref="G87:L87"/>
    <mergeCell ref="E88:F88"/>
    <mergeCell ref="G88:L88"/>
    <mergeCell ref="E85:F85"/>
    <mergeCell ref="G85:L85"/>
    <mergeCell ref="E86:F86"/>
    <mergeCell ref="G86:L86"/>
    <mergeCell ref="E84:F84"/>
    <mergeCell ref="G84:L84"/>
    <mergeCell ref="B77:F77"/>
    <mergeCell ref="G77:L77"/>
    <mergeCell ref="E81:F81"/>
    <mergeCell ref="G81:L81"/>
    <mergeCell ref="B79:F79"/>
    <mergeCell ref="B75:F75"/>
    <mergeCell ref="G75:L75"/>
    <mergeCell ref="B76:F76"/>
    <mergeCell ref="G76:L76"/>
    <mergeCell ref="B78:F78"/>
    <mergeCell ref="G78:L78"/>
    <mergeCell ref="B145:F145"/>
    <mergeCell ref="G145:L145"/>
    <mergeCell ref="G79:L79"/>
    <mergeCell ref="B80:F80"/>
    <mergeCell ref="G80:L80"/>
    <mergeCell ref="A81:D89"/>
    <mergeCell ref="E82:F82"/>
    <mergeCell ref="G82:L82"/>
    <mergeCell ref="E83:F83"/>
    <mergeCell ref="G83:L83"/>
    <mergeCell ref="G149:L149"/>
    <mergeCell ref="B150:F150"/>
    <mergeCell ref="G150:L150"/>
    <mergeCell ref="B151:F151"/>
    <mergeCell ref="B152:F152"/>
    <mergeCell ref="G151:L151"/>
    <mergeCell ref="G152:L152"/>
    <mergeCell ref="B163:F163"/>
    <mergeCell ref="G163:L163"/>
    <mergeCell ref="B148:F148"/>
    <mergeCell ref="G148:L148"/>
    <mergeCell ref="B149:F149"/>
    <mergeCell ref="E154:F154"/>
    <mergeCell ref="G154:L154"/>
    <mergeCell ref="G159:L159"/>
    <mergeCell ref="E160:F160"/>
    <mergeCell ref="G160:L160"/>
    <mergeCell ref="A189:D197"/>
    <mergeCell ref="E196:F196"/>
    <mergeCell ref="E197:F197"/>
    <mergeCell ref="B184:F184"/>
    <mergeCell ref="B185:F185"/>
    <mergeCell ref="B186:F186"/>
    <mergeCell ref="E189:F189"/>
    <mergeCell ref="E192:F192"/>
    <mergeCell ref="E195:F195"/>
    <mergeCell ref="B183:F183"/>
    <mergeCell ref="G183:L183"/>
    <mergeCell ref="B187:F187"/>
    <mergeCell ref="B188:F188"/>
    <mergeCell ref="G184:L184"/>
    <mergeCell ref="G185:L185"/>
    <mergeCell ref="G186:L186"/>
    <mergeCell ref="G187:L187"/>
    <mergeCell ref="G188:L188"/>
    <mergeCell ref="B201:F201"/>
    <mergeCell ref="G201:L201"/>
    <mergeCell ref="B205:F205"/>
    <mergeCell ref="B206:F206"/>
    <mergeCell ref="B202:F202"/>
    <mergeCell ref="G202:L202"/>
    <mergeCell ref="B203:F203"/>
    <mergeCell ref="G203:L203"/>
    <mergeCell ref="B204:F204"/>
    <mergeCell ref="G204:L204"/>
    <mergeCell ref="B223:F223"/>
    <mergeCell ref="B224:F224"/>
    <mergeCell ref="B220:F220"/>
    <mergeCell ref="G220:L220"/>
    <mergeCell ref="B221:F221"/>
    <mergeCell ref="G221:L221"/>
    <mergeCell ref="B222:F222"/>
    <mergeCell ref="G222:L222"/>
    <mergeCell ref="G223:L223"/>
    <mergeCell ref="G224:L224"/>
    <mergeCell ref="G233:L233"/>
    <mergeCell ref="E225:F225"/>
    <mergeCell ref="G225:L225"/>
    <mergeCell ref="E226:F226"/>
    <mergeCell ref="B216:F216"/>
    <mergeCell ref="G216:L216"/>
    <mergeCell ref="B219:F219"/>
    <mergeCell ref="G219:L219"/>
    <mergeCell ref="B217:F217"/>
    <mergeCell ref="G217:L217"/>
    <mergeCell ref="B234:F234"/>
    <mergeCell ref="G234:L234"/>
    <mergeCell ref="B235:F235"/>
    <mergeCell ref="G235:L235"/>
    <mergeCell ref="A225:D233"/>
    <mergeCell ref="E231:F231"/>
    <mergeCell ref="G231:L231"/>
    <mergeCell ref="E232:F232"/>
    <mergeCell ref="G232:L232"/>
    <mergeCell ref="E233:F233"/>
  </mergeCells>
  <conditionalFormatting sqref="G10:L10">
    <cfRule type="expression" priority="11" dxfId="99" stopIfTrue="1">
      <formula>"jeżeli($H$13:$M$15=""_"""</formula>
    </cfRule>
    <cfRule type="expression" priority="12" dxfId="98" stopIfTrue="1">
      <formula>NOT(ISERROR(SEARCH("_",G10)))</formula>
    </cfRule>
  </conditionalFormatting>
  <conditionalFormatting sqref="G57:L61 G63:L73">
    <cfRule type="expression" priority="10" dxfId="33" stopIfTrue="1">
      <formula>$G$56="NIE"</formula>
    </cfRule>
  </conditionalFormatting>
  <conditionalFormatting sqref="G75:L79 G81:L91">
    <cfRule type="expression" priority="9" dxfId="33" stopIfTrue="1">
      <formula>$G$56="NIE"</formula>
    </cfRule>
  </conditionalFormatting>
  <conditionalFormatting sqref="G93:L97 G99:L109">
    <cfRule type="expression" priority="8" dxfId="33" stopIfTrue="1">
      <formula>$G$56="NIE"</formula>
    </cfRule>
  </conditionalFormatting>
  <conditionalFormatting sqref="G111:L115 G117:L127">
    <cfRule type="expression" priority="7" dxfId="33" stopIfTrue="1">
      <formula>$G$56="NIE"</formula>
    </cfRule>
  </conditionalFormatting>
  <conditionalFormatting sqref="G129:L133 G135:L145">
    <cfRule type="expression" priority="6" dxfId="33" stopIfTrue="1">
      <formula>$G$56="NIE"</formula>
    </cfRule>
  </conditionalFormatting>
  <conditionalFormatting sqref="G147:L151 G153:L163">
    <cfRule type="expression" priority="5" dxfId="33" stopIfTrue="1">
      <formula>$G$56="NIE"</formula>
    </cfRule>
  </conditionalFormatting>
  <conditionalFormatting sqref="G165:L169 G171:L181">
    <cfRule type="expression" priority="4" dxfId="33" stopIfTrue="1">
      <formula>$G$56="NIE"</formula>
    </cfRule>
  </conditionalFormatting>
  <conditionalFormatting sqref="G183:L187 G189:L199">
    <cfRule type="expression" priority="3" dxfId="33" stopIfTrue="1">
      <formula>$G$56="NIE"</formula>
    </cfRule>
  </conditionalFormatting>
  <conditionalFormatting sqref="G201:L205 G207:L217">
    <cfRule type="expression" priority="2" dxfId="33" stopIfTrue="1">
      <formula>$G$56="NIE"</formula>
    </cfRule>
  </conditionalFormatting>
  <conditionalFormatting sqref="G219:L223 G225:L235">
    <cfRule type="expression" priority="1" dxfId="33" stopIfTrue="1">
      <formula>$G$56="NIE"</formula>
    </cfRule>
  </conditionalFormatting>
  <dataValidations count="18">
    <dataValidation type="list" allowBlank="1" showInputMessage="1" showErrorMessage="1" sqref="G11:L12">
      <formula1>INDIRECT(SUBSTITUTE(G10," ","_"))</formula1>
    </dataValidation>
    <dataValidation type="list" allowBlank="1" showInputMessage="1" showErrorMessage="1" sqref="G58:L58 G202:L202 G166:L166 G130:L130 G94:L94 G30:L30 G76:L76 G112:L112 G148:L148 G184:L184 G220:L220">
      <formula1>$Z$382:$Z$534</formula1>
    </dataValidation>
    <dataValidation type="list" allowBlank="1" showInputMessage="1" showErrorMessage="1" sqref="G59:L59 G203:L203 G167:L167 G131:L131 G95:L95 G31:L31 G77:L77 G113:L113 G149:L149 G185:L185 G221:L221">
      <formula1>$Z$540:$Z$545</formula1>
    </dataValidation>
    <dataValidation type="textLength" operator="lessThanOrEqual" allowBlank="1" showInputMessage="1" showErrorMessage="1" prompt="Maksymalnie można wpisać 15 znaków." error="Przekroczono liczbę znaków w komórce.&#10;&#10;Aby poprawić kliknij &quot;Ponów próbę&quot;&#10;Aby opóścić komórkę bez zapisywania kliknij &quot;Anuluj&quot;" sqref="G68:L69 G46:L46 G48:L48 G40:L41 G86:L87 G104:L105 G122:L123 G140:L141 G158:L159 G176:L177 G194:L195 G212:L213 G230:L231">
      <formula1>15</formula1>
    </dataValidation>
    <dataValidation type="list" allowBlank="1" showInputMessage="1" showErrorMessage="1" sqref="G56:L56">
      <formula1>"TAK, NIE"</formula1>
    </dataValidation>
    <dataValidation type="list" allowBlank="1" showInputMessage="1" showErrorMessage="1" sqref="H18:I27 B18:C27">
      <formula1>$T$382:$T$405</formula1>
    </dataValidation>
    <dataValidation type="list" allowBlank="1" showInputMessage="1" showErrorMessage="1" sqref="G10:L10">
      <formula1>$T$592:$T$593</formula1>
    </dataValidation>
    <dataValidation type="textLength" operator="lessThanOrEqual" allowBlank="1" showInputMessage="1" showErrorMessage="1" prompt="Maksymalnie można wpisać 1000 znaków." error="Przekroczono liczbę znaków w komórce.&#10;&#10;Aby poprawić kliknij &quot;Ponów próbę&quot;&#10;Aby opóścić komórkę bez zapisywania kliknij &quot;Anuluj&quot;" sqref="G15:L15">
      <formula1>1000</formula1>
    </dataValidation>
    <dataValidation type="textLength" operator="lessThanOrEqual" allowBlank="1" showInputMessage="1" showErrorMessage="1" prompt="Maksymalnie można wpisać 250 znaków." error="Przekroczono liczbę znaków w komórce.&#10;&#10;Aby poprawić kliknij &quot;Ponów próbę&quot;&#10;Aby opóścić komórkę bez zapisywania kliknij &quot;Anuluj&quot;" sqref="G219:L219 G57:L57 G75:L75 G93:L93 G111:L111 G129:L129 G147:L147 G165:L165 G183:L183 G201:L201">
      <formula1>250</formula1>
    </dataValidation>
    <dataValidation type="textLength" allowBlank="1" showInputMessage="1" showErrorMessage="1" prompt="Należy wpisać NIP w formacie 10 cyfrowym, nie stosując myślników, spacji i innych znaków pomiedzy cyframi. &#10;&#10;W przypadku kiedy wnioskodawca nie posiada polskiego numeru NIP maksymalny limit znaków dla tego pola wynosi 25!" error="Minimalna liczba znaków dla tego pola wynosi 10.&#10;&#10;Maksymalna liczba znaków dla tego pola wynosi 25.&#10;&#10;Proszę sprawdzić czy wpisano wyłącznie cyfry oraz czy jest ich minimum 10.&#10;&#10;Aby poprawić kliknij &quot;Ponów próbę&quot;" sqref="G222:L222 G60:L60 G78:L78 G96:L96 G114:L114 G132:L132 G150:L150 G168:L168 G186:L186 G204:L204">
      <formula1>10</formula1>
      <formula2>25</formula2>
    </dataValidation>
    <dataValidation errorStyle="warning" type="textLength" operator="lessThanOrEqual" allowBlank="1" showInputMessage="1" showErrorMessage="1" prompt="Maksymalnie można wpisać 200 znaków." error="Przekroczono liczbę znaków w komórce.&#10;&#10;Aby poprawić kliknij &quot;Ponów próbę&quot;&#10;Aby opóścić komórkę bez zapisywania kliknij &quot;Anuluj&quot;" sqref="G42:L43 G47:L47 G70:L71 G88:L89 G106:L107 G124:L125 G142:L143 G160:L161 G178:L179 G196:L197 G214:L215 G232:L233">
      <formula1>200</formula1>
    </dataValidation>
    <dataValidation type="textLength" operator="lessThanOrEqual" allowBlank="1" showInputMessage="1" showErrorMessage="1" prompt="Maksymalnie można wpisać 4 znaki." error="Przekroczono liczbę znaków w komórce.&#10;&#10;Aby poprawić kliknij &quot;Ponów próbę&quot;&#10;Aby opóścić komórkę bez zapisywania kliknij &quot;Anuluj&quot;" sqref="G73:L73 G91:L91 G109:L109 G127:L127 G145:L145 G163:L163 G181:L181 G199:L199 G217:L217 G235:L235">
      <formula1>4</formula1>
    </dataValidation>
    <dataValidation type="date" allowBlank="1" showInputMessage="1" showErrorMessage="1" promptTitle="Format daty" prompt="Data powinna być wpisana w formacie RRRR-MM-DD." errorTitle="Format daty lub graniczne daty" error="Sprawdź czy data jest w formacie RRRR-MM-DD&#10;&#10;Sprawdź czy wpisana data jest poprawna.&#10;&#10;Okres realizacji projektu nie może być wcześniejszy niż 2014-01-01 i późniejszy niż 2023-12-31" sqref="K16:L16 H16:I16">
      <formula1>41640</formula1>
      <formula2>45291</formula2>
    </dataValidation>
    <dataValidation type="textLength" operator="equal" allowBlank="1" showInputMessage="1" showErrorMessage="1" prompt="Proszę wpisać 9. cyfrowy numer REGON" error="Proszę sprawdzić czy wpisany numer REGON zawiera 9 cyfr. &#10;&#10;Numer nie moze zawierać myślników czy innych znaków specjalnych ani liter." sqref="G61:L61 G223:L223 G79:L79 G97:L97 G115:L115 G133:L133 G151:L151 G169:L169 G187:L187 G205:L205">
      <formula1>9</formula1>
    </dataValidation>
    <dataValidation type="textLength" operator="equal" allowBlank="1" showInputMessage="1" showErrorMessage="1" prompt="pole wypełnia instytucja przyjmująca wniosek" error="pole wypełnia instytucja przyjmująca wniosek" sqref="G5:L8">
      <formula1>0</formula1>
    </dataValidation>
    <dataValidation type="textLength" operator="lessThanOrEqual" allowBlank="1" showInputMessage="1" showErrorMessage="1" prompt="Maksymalnie można wpisać 250 znaków." error="Przekroczono liczbę znaków w komórce.&#10;&#10;Aby poprawić kliknij &quot;Ponów próbę&quot;&#10;Aby opóścić komórkę bez zapisywania kliknij &quot;Anuluj&quot;" sqref="G29:L29">
      <formula1>250</formula1>
    </dataValidation>
    <dataValidation type="textLength" allowBlank="1" showInputMessage="1" showErrorMessage="1" prompt="Należy wpisać NIP w formacie 10 cyfrowym, nie stosując myślników, spacji i innych znaków pomiedzy cyframi. &#10;&#10;W przypadku kiedy wnioskodawca nie posiada polskiego numeru NIP maksymalny limit znaków dla tego pola wynosi 25!" error="Minimalna  liczba znaków dla tego pola wynosi 10.&#10;&#10;Maksymalna liczba znaków dla tego pola wynosi 25.&#10;&#10;Proszę sprawdzić czy wpisano wyłącznie cyfry oraz czy jest ich minimum 10.&#10;&#10;Aby poprawić kliknij &quot;Ponów próbę&quot;" sqref="G32:L32">
      <formula1>10</formula1>
      <formula2>25</formula2>
    </dataValidation>
    <dataValidation type="textLength" operator="equal" allowBlank="1" showInputMessage="1" showErrorMessage="1" prompt="Proszę wpisać 9. cyfrowy numer REGON" error="Proszę sprawdzić czy wpisany numer REGON zawiera 9 cyfr. &#10;&#10;Numer nie moze zawierać myślników czy innych znaków specjalnych ani liter." sqref="G33:L33">
      <formula1>9</formula1>
    </dataValidation>
  </dataValidations>
  <printOptions horizontalCentered="1"/>
  <pageMargins left="0.5905511811023623" right="0.5905511811023623" top="0.5905511811023623" bottom="0.7874015748031497" header="0" footer="0"/>
  <pageSetup fitToHeight="0" fitToWidth="1" horizontalDpi="600" verticalDpi="600" orientation="portrait" paperSize="9" scale="75" r:id="rId2"/>
  <headerFooter alignWithMargins="0">
    <oddFooter>&amp;L&amp;T              &amp;D
&amp;CStrona &amp;P z &amp;N
&amp;R&amp;A
</oddFooter>
  </headerFooter>
  <rowBreaks count="1" manualBreakCount="1">
    <brk id="27" max="255" man="1"/>
  </rowBreaks>
  <drawing r:id="rId1"/>
</worksheet>
</file>

<file path=xl/worksheets/sheet10.xml><?xml version="1.0" encoding="utf-8"?>
<worksheet xmlns="http://schemas.openxmlformats.org/spreadsheetml/2006/main" xmlns:r="http://schemas.openxmlformats.org/officeDocument/2006/relationships">
  <sheetPr codeName="Arkusz10">
    <pageSetUpPr fitToPage="1"/>
  </sheetPr>
  <dimension ref="A1:AQ1477"/>
  <sheetViews>
    <sheetView zoomScale="70" zoomScaleNormal="70" zoomScalePageLayoutView="0" workbookViewId="0" topLeftCell="A1">
      <pane ySplit="4" topLeftCell="A5" activePane="bottomLeft" state="frozen"/>
      <selection pane="topLeft" activeCell="J243" sqref="J243"/>
      <selection pane="bottomLeft" activeCell="B8" sqref="B8"/>
    </sheetView>
  </sheetViews>
  <sheetFormatPr defaultColWidth="9.140625" defaultRowHeight="12.75"/>
  <cols>
    <col min="1" max="1" width="4.28125" style="279" customWidth="1"/>
    <col min="2" max="2" width="19.28125" style="280" customWidth="1"/>
    <col min="3" max="3" width="5.140625" style="279" customWidth="1"/>
    <col min="4" max="7" width="3.421875" style="279" customWidth="1"/>
    <col min="8" max="9" width="3.57421875" style="279" customWidth="1"/>
    <col min="10" max="10" width="4.140625" style="279" customWidth="1"/>
    <col min="11" max="11" width="3.57421875" style="279" customWidth="1"/>
    <col min="12" max="12" width="5.140625" style="281" customWidth="1"/>
    <col min="13" max="13" width="5.7109375" style="122" bestFit="1" customWidth="1"/>
    <col min="14" max="15" width="13.8515625" style="122" bestFit="1" customWidth="1"/>
    <col min="16" max="16" width="6.7109375" style="113" customWidth="1"/>
    <col min="17" max="17" width="13.140625" style="113" customWidth="1"/>
    <col min="18" max="18" width="10.140625" style="113" bestFit="1" customWidth="1"/>
    <col min="19" max="19" width="5.57421875" style="113" customWidth="1"/>
    <col min="20" max="20" width="13.140625" style="113" customWidth="1"/>
    <col min="21" max="21" width="11.140625" style="113" customWidth="1"/>
    <col min="22" max="22" width="5.421875" style="113" customWidth="1"/>
    <col min="23" max="23" width="13.28125" style="113" customWidth="1"/>
    <col min="24" max="24" width="10.140625" style="113" bestFit="1" customWidth="1"/>
    <col min="25" max="25" width="14.28125" style="113" customWidth="1"/>
    <col min="26" max="26" width="9.140625" style="113" customWidth="1"/>
    <col min="27" max="28" width="9.140625" style="283" customWidth="1"/>
    <col min="29" max="43" width="9.140625" style="113" customWidth="1"/>
    <col min="44" max="16384" width="9.140625" style="122" customWidth="1"/>
  </cols>
  <sheetData>
    <row r="1" spans="1:15" ht="12" thickBot="1">
      <c r="A1" s="120"/>
      <c r="B1" s="242"/>
      <c r="C1" s="120"/>
      <c r="D1" s="120"/>
      <c r="E1" s="120"/>
      <c r="F1" s="120"/>
      <c r="G1" s="120"/>
      <c r="H1" s="120"/>
      <c r="I1" s="120"/>
      <c r="J1" s="120"/>
      <c r="K1" s="120"/>
      <c r="L1" s="178"/>
      <c r="M1" s="113"/>
      <c r="N1" s="113"/>
      <c r="O1" s="113"/>
    </row>
    <row r="2" spans="1:25" ht="21" thickBot="1">
      <c r="A2" s="827" t="s">
        <v>351</v>
      </c>
      <c r="B2" s="828"/>
      <c r="C2" s="828"/>
      <c r="D2" s="828"/>
      <c r="E2" s="828"/>
      <c r="F2" s="828"/>
      <c r="G2" s="828"/>
      <c r="H2" s="828"/>
      <c r="I2" s="828"/>
      <c r="J2" s="828"/>
      <c r="K2" s="828"/>
      <c r="L2" s="828"/>
      <c r="M2" s="828"/>
      <c r="N2" s="828"/>
      <c r="O2" s="828"/>
      <c r="P2" s="828"/>
      <c r="Q2" s="828"/>
      <c r="R2" s="828"/>
      <c r="S2" s="828"/>
      <c r="T2" s="828"/>
      <c r="U2" s="828"/>
      <c r="V2" s="828"/>
      <c r="W2" s="828"/>
      <c r="X2" s="828"/>
      <c r="Y2" s="829"/>
    </row>
    <row r="3" spans="1:25" ht="13.5" customHeight="1" thickBot="1">
      <c r="A3" s="850"/>
      <c r="B3" s="851"/>
      <c r="C3" s="851"/>
      <c r="D3" s="851"/>
      <c r="E3" s="851"/>
      <c r="F3" s="851"/>
      <c r="G3" s="851"/>
      <c r="H3" s="851"/>
      <c r="I3" s="851"/>
      <c r="J3" s="851"/>
      <c r="K3" s="851"/>
      <c r="L3" s="852"/>
      <c r="M3" s="853">
        <f>Wnioskodawca!T16</f>
        <v>1900</v>
      </c>
      <c r="N3" s="854"/>
      <c r="O3" s="855"/>
      <c r="P3" s="835" t="str">
        <f>IF(Wnioskodawca!U16&gt;Wnioskodawca!T16,Budżet_szczegółowy!M3+1," ")</f>
        <v> </v>
      </c>
      <c r="Q3" s="836"/>
      <c r="R3" s="837"/>
      <c r="S3" s="835" t="str">
        <f>IF(Wnioskodawca!U16&gt;Budżet_szczegółowy!M3+1,Budżet_szczegółowy!M3+2," ")</f>
        <v> </v>
      </c>
      <c r="T3" s="836"/>
      <c r="U3" s="837"/>
      <c r="V3" s="835" t="str">
        <f>IF(Wnioskodawca!U16&gt;Budżet_szczegółowy!M3+2,Budżet_szczegółowy!M3+3," ")</f>
        <v> </v>
      </c>
      <c r="W3" s="836"/>
      <c r="X3" s="837"/>
      <c r="Y3" s="830" t="s">
        <v>301</v>
      </c>
    </row>
    <row r="4" spans="1:28" ht="113.25" thickBot="1">
      <c r="A4" s="832" t="s">
        <v>372</v>
      </c>
      <c r="B4" s="243" t="s">
        <v>352</v>
      </c>
      <c r="C4" s="244" t="s">
        <v>353</v>
      </c>
      <c r="D4" s="244" t="s">
        <v>354</v>
      </c>
      <c r="E4" s="244" t="s">
        <v>355</v>
      </c>
      <c r="F4" s="244" t="s">
        <v>356</v>
      </c>
      <c r="G4" s="244" t="s">
        <v>357</v>
      </c>
      <c r="H4" s="244" t="s">
        <v>358</v>
      </c>
      <c r="I4" s="244" t="s">
        <v>359</v>
      </c>
      <c r="J4" s="245" t="s">
        <v>1</v>
      </c>
      <c r="K4" s="244" t="s">
        <v>360</v>
      </c>
      <c r="L4" s="246" t="s">
        <v>361</v>
      </c>
      <c r="M4" s="247" t="s">
        <v>362</v>
      </c>
      <c r="N4" s="248" t="s">
        <v>363</v>
      </c>
      <c r="O4" s="249" t="s">
        <v>364</v>
      </c>
      <c r="P4" s="250" t="s">
        <v>362</v>
      </c>
      <c r="Q4" s="244" t="s">
        <v>363</v>
      </c>
      <c r="R4" s="251" t="s">
        <v>364</v>
      </c>
      <c r="S4" s="250" t="s">
        <v>362</v>
      </c>
      <c r="T4" s="244" t="s">
        <v>363</v>
      </c>
      <c r="U4" s="251" t="s">
        <v>364</v>
      </c>
      <c r="V4" s="250" t="s">
        <v>362</v>
      </c>
      <c r="W4" s="244" t="s">
        <v>363</v>
      </c>
      <c r="X4" s="252" t="s">
        <v>364</v>
      </c>
      <c r="Y4" s="831"/>
      <c r="AA4" s="282" t="s">
        <v>150</v>
      </c>
      <c r="AB4" s="282" t="str">
        <f>Wnioskodawca!$G$56</f>
        <v>NIE</v>
      </c>
    </row>
    <row r="5" spans="1:25" ht="12.75">
      <c r="A5" s="833"/>
      <c r="B5" s="864" t="s">
        <v>365</v>
      </c>
      <c r="C5" s="865"/>
      <c r="D5" s="865"/>
      <c r="E5" s="865"/>
      <c r="F5" s="865"/>
      <c r="G5" s="865"/>
      <c r="H5" s="865"/>
      <c r="I5" s="865"/>
      <c r="J5" s="865"/>
      <c r="K5" s="865"/>
      <c r="L5" s="865"/>
      <c r="M5" s="838">
        <f>SUM(M6+M472)</f>
        <v>0</v>
      </c>
      <c r="N5" s="839"/>
      <c r="O5" s="842"/>
      <c r="P5" s="838">
        <f>SUM(P6+P472)</f>
        <v>0</v>
      </c>
      <c r="Q5" s="839"/>
      <c r="R5" s="842"/>
      <c r="S5" s="838">
        <f>SUM(S6+S472)</f>
        <v>0</v>
      </c>
      <c r="T5" s="839"/>
      <c r="U5" s="842"/>
      <c r="V5" s="838">
        <f>SUM(V6+V472)</f>
        <v>0</v>
      </c>
      <c r="W5" s="839"/>
      <c r="X5" s="839"/>
      <c r="Y5" s="253">
        <f>M5+P5+S5+V5</f>
        <v>0</v>
      </c>
    </row>
    <row r="6" spans="1:25" ht="13.5" thickBot="1">
      <c r="A6" s="834"/>
      <c r="B6" s="856" t="s">
        <v>366</v>
      </c>
      <c r="C6" s="857"/>
      <c r="D6" s="857"/>
      <c r="E6" s="857"/>
      <c r="F6" s="857"/>
      <c r="G6" s="857"/>
      <c r="H6" s="857"/>
      <c r="I6" s="857"/>
      <c r="J6" s="857"/>
      <c r="K6" s="857"/>
      <c r="L6" s="857"/>
      <c r="M6" s="840">
        <f>SUM(M7+M38+M69+M100+M131+M162+M193+M224+M255+M286+M317+M348+M379+M410+M441)</f>
        <v>0</v>
      </c>
      <c r="N6" s="841"/>
      <c r="O6" s="843"/>
      <c r="P6" s="840">
        <f>SUM(P7+P38+P69+P100+P131+P162+P193+P224+P255+P286+P317+P348+P379+P410+P441)</f>
        <v>0</v>
      </c>
      <c r="Q6" s="841"/>
      <c r="R6" s="843"/>
      <c r="S6" s="840">
        <f>SUM(S7+S38+S69+S100+S131+S162+S193+S224+S255+S286+S317+S348+S379+S410+S441)</f>
        <v>0</v>
      </c>
      <c r="T6" s="841"/>
      <c r="U6" s="843"/>
      <c r="V6" s="840">
        <f>SUM(V7+V38+V69+V100+V131+V162+V193+V224+V255+V286+V317+V348+V379+V410+V441)</f>
        <v>0</v>
      </c>
      <c r="W6" s="841"/>
      <c r="X6" s="841"/>
      <c r="Y6" s="254">
        <f>M6+P6+S6+V6</f>
        <v>0</v>
      </c>
    </row>
    <row r="7" spans="1:43" s="257" customFormat="1" ht="13.5" thickBot="1">
      <c r="A7" s="255"/>
      <c r="B7" s="809">
        <f>Budżet_ogółem!$B$6</f>
      </c>
      <c r="C7" s="810"/>
      <c r="D7" s="810"/>
      <c r="E7" s="810"/>
      <c r="F7" s="810"/>
      <c r="G7" s="810"/>
      <c r="H7" s="810"/>
      <c r="I7" s="810"/>
      <c r="J7" s="810"/>
      <c r="K7" s="810"/>
      <c r="L7" s="811"/>
      <c r="M7" s="818">
        <f>SUM(O8:O37)</f>
        <v>0</v>
      </c>
      <c r="N7" s="819"/>
      <c r="O7" s="820"/>
      <c r="P7" s="818">
        <f>SUM(R8:R37)</f>
        <v>0</v>
      </c>
      <c r="Q7" s="819"/>
      <c r="R7" s="820"/>
      <c r="S7" s="818">
        <f>SUM(U8:U37)</f>
        <v>0</v>
      </c>
      <c r="T7" s="819"/>
      <c r="U7" s="820"/>
      <c r="V7" s="818">
        <f>SUM(X8:X37)</f>
        <v>0</v>
      </c>
      <c r="W7" s="819"/>
      <c r="X7" s="820"/>
      <c r="Y7" s="335">
        <f>M7+P7+S7+V7</f>
        <v>0</v>
      </c>
      <c r="Z7" s="334"/>
      <c r="AA7" s="491" t="s">
        <v>548</v>
      </c>
      <c r="AB7" s="284"/>
      <c r="AC7" s="256"/>
      <c r="AD7" s="256"/>
      <c r="AE7" s="256"/>
      <c r="AF7" s="256"/>
      <c r="AG7" s="256"/>
      <c r="AH7" s="256"/>
      <c r="AI7" s="256"/>
      <c r="AJ7" s="256"/>
      <c r="AK7" s="256"/>
      <c r="AL7" s="256"/>
      <c r="AM7" s="256"/>
      <c r="AN7" s="256"/>
      <c r="AO7" s="256"/>
      <c r="AP7" s="256"/>
      <c r="AQ7" s="256"/>
    </row>
    <row r="8" spans="1:27" ht="12.75">
      <c r="A8" s="258">
        <f>IF(B8&lt;&gt;"",1,"")</f>
      </c>
      <c r="B8" s="451"/>
      <c r="C8" s="29"/>
      <c r="D8" s="29"/>
      <c r="E8" s="29"/>
      <c r="F8" s="29"/>
      <c r="G8" s="29"/>
      <c r="H8" s="29"/>
      <c r="I8" s="29"/>
      <c r="J8" s="29"/>
      <c r="K8" s="29"/>
      <c r="L8" s="47"/>
      <c r="M8" s="25"/>
      <c r="N8" s="26"/>
      <c r="O8" s="259">
        <f>SUM(M8*N8)</f>
        <v>0</v>
      </c>
      <c r="P8" s="25"/>
      <c r="Q8" s="26"/>
      <c r="R8" s="260">
        <f aca="true" t="shared" si="0" ref="R8:R17">SUM(P8*Q8)</f>
        <v>0</v>
      </c>
      <c r="S8" s="27"/>
      <c r="T8" s="28"/>
      <c r="U8" s="259">
        <f>SUM(S8*T8)</f>
        <v>0</v>
      </c>
      <c r="V8" s="27"/>
      <c r="W8" s="28"/>
      <c r="X8" s="261">
        <f>SUM(V8*W8)</f>
        <v>0</v>
      </c>
      <c r="Y8" s="262">
        <f aca="true" t="shared" si="1" ref="Y8:Y17">O8+R8+U8+X8</f>
        <v>0</v>
      </c>
      <c r="AA8" s="481">
        <f>Wnioskodawca!$G$73</f>
        <v>0</v>
      </c>
    </row>
    <row r="9" spans="1:27" ht="12.75">
      <c r="A9" s="263">
        <f>IF(B9&lt;&gt;"",A8+1,"")</f>
      </c>
      <c r="B9" s="451"/>
      <c r="C9" s="29"/>
      <c r="D9" s="29"/>
      <c r="E9" s="29"/>
      <c r="F9" s="29"/>
      <c r="G9" s="29"/>
      <c r="H9" s="29"/>
      <c r="I9" s="29"/>
      <c r="J9" s="29"/>
      <c r="K9" s="29"/>
      <c r="L9" s="30"/>
      <c r="M9" s="31"/>
      <c r="N9" s="32"/>
      <c r="O9" s="264">
        <f aca="true" t="shared" si="2" ref="O9:O37">SUM(M9*N9)</f>
        <v>0</v>
      </c>
      <c r="P9" s="31"/>
      <c r="Q9" s="32"/>
      <c r="R9" s="264">
        <f t="shared" si="0"/>
        <v>0</v>
      </c>
      <c r="S9" s="31"/>
      <c r="T9" s="32"/>
      <c r="U9" s="264">
        <f aca="true" t="shared" si="3" ref="U9:U37">SUM(S9*T9)</f>
        <v>0</v>
      </c>
      <c r="V9" s="31"/>
      <c r="W9" s="32"/>
      <c r="X9" s="265">
        <f aca="true" t="shared" si="4" ref="X9:X37">SUM(V9*W9)</f>
        <v>0</v>
      </c>
      <c r="Y9" s="266">
        <f t="shared" si="1"/>
        <v>0</v>
      </c>
      <c r="AA9" s="481">
        <f>Wnioskodawca!$G$91</f>
        <v>0</v>
      </c>
    </row>
    <row r="10" spans="1:27" ht="12.75">
      <c r="A10" s="263">
        <f>IF(B10&lt;&gt;"",MAX($A$8:A9)+1,"")</f>
      </c>
      <c r="B10" s="451"/>
      <c r="C10" s="29"/>
      <c r="D10" s="29"/>
      <c r="E10" s="29"/>
      <c r="F10" s="29"/>
      <c r="G10" s="29"/>
      <c r="H10" s="29"/>
      <c r="I10" s="29"/>
      <c r="J10" s="29"/>
      <c r="K10" s="29"/>
      <c r="L10" s="30"/>
      <c r="M10" s="31"/>
      <c r="N10" s="32"/>
      <c r="O10" s="264">
        <f t="shared" si="2"/>
        <v>0</v>
      </c>
      <c r="P10" s="31"/>
      <c r="Q10" s="32"/>
      <c r="R10" s="264">
        <f t="shared" si="0"/>
        <v>0</v>
      </c>
      <c r="S10" s="31"/>
      <c r="T10" s="32"/>
      <c r="U10" s="264">
        <f t="shared" si="3"/>
        <v>0</v>
      </c>
      <c r="V10" s="31"/>
      <c r="W10" s="32"/>
      <c r="X10" s="265">
        <f t="shared" si="4"/>
        <v>0</v>
      </c>
      <c r="Y10" s="266">
        <f t="shared" si="1"/>
        <v>0</v>
      </c>
      <c r="AA10" s="481">
        <f>Wnioskodawca!$G$109</f>
        <v>0</v>
      </c>
    </row>
    <row r="11" spans="1:27" ht="12.75">
      <c r="A11" s="263">
        <f>IF(B11&lt;&gt;"",MAX($A$8:A10)+1,"")</f>
      </c>
      <c r="B11" s="451"/>
      <c r="C11" s="29"/>
      <c r="D11" s="29"/>
      <c r="E11" s="29"/>
      <c r="F11" s="29"/>
      <c r="G11" s="29"/>
      <c r="H11" s="29"/>
      <c r="I11" s="29"/>
      <c r="J11" s="29"/>
      <c r="K11" s="29"/>
      <c r="L11" s="30"/>
      <c r="M11" s="31"/>
      <c r="N11" s="32"/>
      <c r="O11" s="264">
        <f t="shared" si="2"/>
        <v>0</v>
      </c>
      <c r="P11" s="31"/>
      <c r="Q11" s="32"/>
      <c r="R11" s="264">
        <f t="shared" si="0"/>
        <v>0</v>
      </c>
      <c r="S11" s="31"/>
      <c r="T11" s="32"/>
      <c r="U11" s="264">
        <f t="shared" si="3"/>
        <v>0</v>
      </c>
      <c r="V11" s="31"/>
      <c r="W11" s="32"/>
      <c r="X11" s="265">
        <f t="shared" si="4"/>
        <v>0</v>
      </c>
      <c r="Y11" s="266">
        <f t="shared" si="1"/>
        <v>0</v>
      </c>
      <c r="AA11" s="481">
        <f>Wnioskodawca!$G$127</f>
        <v>0</v>
      </c>
    </row>
    <row r="12" spans="1:27" ht="12.75">
      <c r="A12" s="263">
        <f>IF(B12&lt;&gt;"",MAX($A$8:A11)+1,"")</f>
      </c>
      <c r="B12" s="451"/>
      <c r="C12" s="29"/>
      <c r="D12" s="29"/>
      <c r="E12" s="29"/>
      <c r="F12" s="29"/>
      <c r="G12" s="29"/>
      <c r="H12" s="29"/>
      <c r="I12" s="29"/>
      <c r="J12" s="29"/>
      <c r="K12" s="29"/>
      <c r="L12" s="30"/>
      <c r="M12" s="31"/>
      <c r="N12" s="32"/>
      <c r="O12" s="264">
        <f t="shared" si="2"/>
        <v>0</v>
      </c>
      <c r="P12" s="31"/>
      <c r="Q12" s="32"/>
      <c r="R12" s="264">
        <f t="shared" si="0"/>
        <v>0</v>
      </c>
      <c r="S12" s="31"/>
      <c r="T12" s="32"/>
      <c r="U12" s="264">
        <f t="shared" si="3"/>
        <v>0</v>
      </c>
      <c r="V12" s="31"/>
      <c r="W12" s="32"/>
      <c r="X12" s="265">
        <f t="shared" si="4"/>
        <v>0</v>
      </c>
      <c r="Y12" s="266">
        <f t="shared" si="1"/>
        <v>0</v>
      </c>
      <c r="AA12" s="481">
        <f>Wnioskodawca!$G$145</f>
        <v>0</v>
      </c>
    </row>
    <row r="13" spans="1:27" ht="12.75">
      <c r="A13" s="263">
        <f>IF(B13&lt;&gt;"",MAX($A$8:A12)+1,"")</f>
      </c>
      <c r="B13" s="451"/>
      <c r="C13" s="29"/>
      <c r="D13" s="29"/>
      <c r="E13" s="29"/>
      <c r="F13" s="29"/>
      <c r="G13" s="29"/>
      <c r="H13" s="29"/>
      <c r="I13" s="29"/>
      <c r="J13" s="29"/>
      <c r="K13" s="29"/>
      <c r="L13" s="30"/>
      <c r="M13" s="33"/>
      <c r="N13" s="34"/>
      <c r="O13" s="264">
        <f t="shared" si="2"/>
        <v>0</v>
      </c>
      <c r="P13" s="31"/>
      <c r="Q13" s="32"/>
      <c r="R13" s="264">
        <f t="shared" si="0"/>
        <v>0</v>
      </c>
      <c r="S13" s="31"/>
      <c r="T13" s="32"/>
      <c r="U13" s="264">
        <f t="shared" si="3"/>
        <v>0</v>
      </c>
      <c r="V13" s="31"/>
      <c r="W13" s="32"/>
      <c r="X13" s="265">
        <f t="shared" si="4"/>
        <v>0</v>
      </c>
      <c r="Y13" s="266">
        <f t="shared" si="1"/>
        <v>0</v>
      </c>
      <c r="AA13" s="481">
        <f>Wnioskodawca!$G$163</f>
        <v>0</v>
      </c>
    </row>
    <row r="14" spans="1:27" ht="12.75">
      <c r="A14" s="263">
        <f>IF(B14&lt;&gt;"",MAX($A$8:A13)+1,"")</f>
      </c>
      <c r="B14" s="451"/>
      <c r="C14" s="29"/>
      <c r="D14" s="29"/>
      <c r="E14" s="29"/>
      <c r="F14" s="29"/>
      <c r="G14" s="29"/>
      <c r="H14" s="29"/>
      <c r="I14" s="29"/>
      <c r="J14" s="29"/>
      <c r="K14" s="29"/>
      <c r="L14" s="30"/>
      <c r="M14" s="31"/>
      <c r="N14" s="32"/>
      <c r="O14" s="264">
        <f t="shared" si="2"/>
        <v>0</v>
      </c>
      <c r="P14" s="31"/>
      <c r="Q14" s="32"/>
      <c r="R14" s="264">
        <f t="shared" si="0"/>
        <v>0</v>
      </c>
      <c r="S14" s="31"/>
      <c r="T14" s="32"/>
      <c r="U14" s="264">
        <f t="shared" si="3"/>
        <v>0</v>
      </c>
      <c r="V14" s="31"/>
      <c r="W14" s="32"/>
      <c r="X14" s="265">
        <f t="shared" si="4"/>
        <v>0</v>
      </c>
      <c r="Y14" s="266">
        <f t="shared" si="1"/>
        <v>0</v>
      </c>
      <c r="AA14" s="481">
        <f>Wnioskodawca!$G$181</f>
        <v>0</v>
      </c>
    </row>
    <row r="15" spans="1:27" ht="12.75">
      <c r="A15" s="263">
        <f>IF(B15&lt;&gt;"",MAX($A$8:A14)+1,"")</f>
      </c>
      <c r="B15" s="451"/>
      <c r="C15" s="29"/>
      <c r="D15" s="29"/>
      <c r="E15" s="29"/>
      <c r="F15" s="29"/>
      <c r="G15" s="29"/>
      <c r="H15" s="29"/>
      <c r="I15" s="29"/>
      <c r="J15" s="29"/>
      <c r="K15" s="29"/>
      <c r="L15" s="30"/>
      <c r="M15" s="31"/>
      <c r="N15" s="32"/>
      <c r="O15" s="264">
        <f t="shared" si="2"/>
        <v>0</v>
      </c>
      <c r="P15" s="31"/>
      <c r="Q15" s="32"/>
      <c r="R15" s="264">
        <f t="shared" si="0"/>
        <v>0</v>
      </c>
      <c r="S15" s="31"/>
      <c r="T15" s="32"/>
      <c r="U15" s="264">
        <f t="shared" si="3"/>
        <v>0</v>
      </c>
      <c r="V15" s="31"/>
      <c r="W15" s="32"/>
      <c r="X15" s="265">
        <f t="shared" si="4"/>
        <v>0</v>
      </c>
      <c r="Y15" s="266">
        <f t="shared" si="1"/>
        <v>0</v>
      </c>
      <c r="AA15" s="481">
        <f>Wnioskodawca!$G$199</f>
        <v>0</v>
      </c>
    </row>
    <row r="16" spans="1:27" ht="12.75">
      <c r="A16" s="263">
        <f>IF(B16&lt;&gt;"",MAX($A$8:A15)+1,"")</f>
      </c>
      <c r="B16" s="451"/>
      <c r="C16" s="29"/>
      <c r="D16" s="29"/>
      <c r="E16" s="29"/>
      <c r="F16" s="29"/>
      <c r="G16" s="29"/>
      <c r="H16" s="29"/>
      <c r="I16" s="29"/>
      <c r="J16" s="29"/>
      <c r="K16" s="29"/>
      <c r="L16" s="30"/>
      <c r="M16" s="31"/>
      <c r="N16" s="32"/>
      <c r="O16" s="264">
        <f t="shared" si="2"/>
        <v>0</v>
      </c>
      <c r="P16" s="31"/>
      <c r="Q16" s="32"/>
      <c r="R16" s="264">
        <f t="shared" si="0"/>
        <v>0</v>
      </c>
      <c r="S16" s="31"/>
      <c r="T16" s="32"/>
      <c r="U16" s="264">
        <f t="shared" si="3"/>
        <v>0</v>
      </c>
      <c r="V16" s="31"/>
      <c r="W16" s="32"/>
      <c r="X16" s="265">
        <f t="shared" si="4"/>
        <v>0</v>
      </c>
      <c r="Y16" s="266">
        <f t="shared" si="1"/>
        <v>0</v>
      </c>
      <c r="AA16" s="481">
        <f>Wnioskodawca!$G$217</f>
        <v>0</v>
      </c>
    </row>
    <row r="17" spans="1:27" ht="12.75">
      <c r="A17" s="263">
        <f>IF(B17&lt;&gt;"",MAX($A$8:A16)+1,"")</f>
      </c>
      <c r="B17" s="451"/>
      <c r="C17" s="29"/>
      <c r="D17" s="29"/>
      <c r="E17" s="29"/>
      <c r="F17" s="29"/>
      <c r="G17" s="29"/>
      <c r="H17" s="29"/>
      <c r="I17" s="29"/>
      <c r="J17" s="29"/>
      <c r="K17" s="29"/>
      <c r="L17" s="30"/>
      <c r="M17" s="31"/>
      <c r="N17" s="32"/>
      <c r="O17" s="264">
        <f t="shared" si="2"/>
        <v>0</v>
      </c>
      <c r="P17" s="31"/>
      <c r="Q17" s="32"/>
      <c r="R17" s="264">
        <f t="shared" si="0"/>
        <v>0</v>
      </c>
      <c r="S17" s="31"/>
      <c r="T17" s="32"/>
      <c r="U17" s="264">
        <f t="shared" si="3"/>
        <v>0</v>
      </c>
      <c r="V17" s="31"/>
      <c r="W17" s="32"/>
      <c r="X17" s="265">
        <f t="shared" si="4"/>
        <v>0</v>
      </c>
      <c r="Y17" s="266">
        <f t="shared" si="1"/>
        <v>0</v>
      </c>
      <c r="AA17" s="481">
        <f>Wnioskodawca!$G$235</f>
        <v>0</v>
      </c>
    </row>
    <row r="18" spans="1:25" ht="12.75">
      <c r="A18" s="263">
        <f>IF(B18&lt;&gt;"",MAX($A$8:A17)+1,"")</f>
      </c>
      <c r="B18" s="451"/>
      <c r="C18" s="29"/>
      <c r="D18" s="29"/>
      <c r="E18" s="29"/>
      <c r="F18" s="29"/>
      <c r="G18" s="29"/>
      <c r="H18" s="29"/>
      <c r="I18" s="29"/>
      <c r="J18" s="29"/>
      <c r="K18" s="29"/>
      <c r="L18" s="30"/>
      <c r="M18" s="31"/>
      <c r="N18" s="32"/>
      <c r="O18" s="264">
        <f aca="true" t="shared" si="5" ref="O18:O32">SUM(M18*N18)</f>
        <v>0</v>
      </c>
      <c r="P18" s="31"/>
      <c r="Q18" s="32"/>
      <c r="R18" s="264">
        <f aca="true" t="shared" si="6" ref="R18:R32">SUM(P18*Q18)</f>
        <v>0</v>
      </c>
      <c r="S18" s="31"/>
      <c r="T18" s="32"/>
      <c r="U18" s="264">
        <f aca="true" t="shared" si="7" ref="U18:U32">SUM(S18*T18)</f>
        <v>0</v>
      </c>
      <c r="V18" s="31"/>
      <c r="W18" s="32"/>
      <c r="X18" s="265">
        <f aca="true" t="shared" si="8" ref="X18:X32">SUM(V18*W18)</f>
        <v>0</v>
      </c>
      <c r="Y18" s="266">
        <f aca="true" t="shared" si="9" ref="Y18:Y25">O18+R18+U18+X18</f>
        <v>0</v>
      </c>
    </row>
    <row r="19" spans="1:25" ht="12.75">
      <c r="A19" s="263">
        <f>IF(B19&lt;&gt;"",MAX($A$8:A18)+1,"")</f>
      </c>
      <c r="B19" s="451"/>
      <c r="C19" s="29"/>
      <c r="D19" s="29"/>
      <c r="E19" s="29"/>
      <c r="F19" s="29"/>
      <c r="G19" s="29"/>
      <c r="H19" s="29"/>
      <c r="I19" s="29"/>
      <c r="J19" s="29"/>
      <c r="K19" s="29"/>
      <c r="L19" s="30"/>
      <c r="M19" s="31"/>
      <c r="N19" s="32"/>
      <c r="O19" s="264">
        <f t="shared" si="5"/>
        <v>0</v>
      </c>
      <c r="P19" s="31"/>
      <c r="Q19" s="32"/>
      <c r="R19" s="264">
        <f t="shared" si="6"/>
        <v>0</v>
      </c>
      <c r="S19" s="31"/>
      <c r="T19" s="32"/>
      <c r="U19" s="264">
        <f t="shared" si="7"/>
        <v>0</v>
      </c>
      <c r="V19" s="31"/>
      <c r="W19" s="32"/>
      <c r="X19" s="265">
        <f t="shared" si="8"/>
        <v>0</v>
      </c>
      <c r="Y19" s="266">
        <f t="shared" si="9"/>
        <v>0</v>
      </c>
    </row>
    <row r="20" spans="1:25" ht="12.75">
      <c r="A20" s="263">
        <f>IF(B20&lt;&gt;"",MAX($A$8:A19)+1,"")</f>
      </c>
      <c r="B20" s="451"/>
      <c r="C20" s="29"/>
      <c r="D20" s="29"/>
      <c r="E20" s="29"/>
      <c r="F20" s="29"/>
      <c r="G20" s="29"/>
      <c r="H20" s="29"/>
      <c r="I20" s="29"/>
      <c r="J20" s="29"/>
      <c r="K20" s="29"/>
      <c r="L20" s="30"/>
      <c r="M20" s="31"/>
      <c r="N20" s="32"/>
      <c r="O20" s="264">
        <f t="shared" si="5"/>
        <v>0</v>
      </c>
      <c r="P20" s="31"/>
      <c r="Q20" s="32"/>
      <c r="R20" s="264">
        <f t="shared" si="6"/>
        <v>0</v>
      </c>
      <c r="S20" s="31"/>
      <c r="T20" s="32"/>
      <c r="U20" s="264">
        <f t="shared" si="7"/>
        <v>0</v>
      </c>
      <c r="V20" s="31"/>
      <c r="W20" s="32"/>
      <c r="X20" s="265">
        <f t="shared" si="8"/>
        <v>0</v>
      </c>
      <c r="Y20" s="266">
        <f t="shared" si="9"/>
        <v>0</v>
      </c>
    </row>
    <row r="21" spans="1:27" ht="12.75">
      <c r="A21" s="263">
        <f>IF(B21&lt;&gt;"",MAX($A$8:A10)+1,"")</f>
      </c>
      <c r="B21" s="451"/>
      <c r="C21" s="29"/>
      <c r="D21" s="29"/>
      <c r="E21" s="29"/>
      <c r="F21" s="29"/>
      <c r="G21" s="29"/>
      <c r="H21" s="29"/>
      <c r="I21" s="29"/>
      <c r="J21" s="29"/>
      <c r="K21" s="29"/>
      <c r="L21" s="30"/>
      <c r="M21" s="31"/>
      <c r="N21" s="32"/>
      <c r="O21" s="264">
        <f>SUM(M21*N21)</f>
        <v>0</v>
      </c>
      <c r="P21" s="31"/>
      <c r="Q21" s="32"/>
      <c r="R21" s="264">
        <f>SUM(P21*Q21)</f>
        <v>0</v>
      </c>
      <c r="S21" s="31"/>
      <c r="T21" s="32"/>
      <c r="U21" s="264">
        <f>SUM(S21*T21)</f>
        <v>0</v>
      </c>
      <c r="V21" s="31"/>
      <c r="W21" s="32"/>
      <c r="X21" s="265">
        <f>SUM(V21*W21)</f>
        <v>0</v>
      </c>
      <c r="Y21" s="266">
        <f t="shared" si="9"/>
        <v>0</v>
      </c>
      <c r="AA21" s="492"/>
    </row>
    <row r="22" spans="1:27" ht="12.75">
      <c r="A22" s="263">
        <f>IF(B22&lt;&gt;"",MAX($A$8:A11)+1,"")</f>
      </c>
      <c r="B22" s="451"/>
      <c r="C22" s="29"/>
      <c r="D22" s="29"/>
      <c r="E22" s="29"/>
      <c r="F22" s="29"/>
      <c r="G22" s="29"/>
      <c r="H22" s="29"/>
      <c r="I22" s="29"/>
      <c r="J22" s="29"/>
      <c r="K22" s="29"/>
      <c r="L22" s="30"/>
      <c r="M22" s="31"/>
      <c r="N22" s="32"/>
      <c r="O22" s="264">
        <f>SUM(M22*N22)</f>
        <v>0</v>
      </c>
      <c r="P22" s="31"/>
      <c r="Q22" s="32"/>
      <c r="R22" s="264">
        <f>SUM(P22*Q22)</f>
        <v>0</v>
      </c>
      <c r="S22" s="31"/>
      <c r="T22" s="32"/>
      <c r="U22" s="264">
        <f>SUM(S22*T22)</f>
        <v>0</v>
      </c>
      <c r="V22" s="31"/>
      <c r="W22" s="32"/>
      <c r="X22" s="265">
        <f>SUM(V22*W22)</f>
        <v>0</v>
      </c>
      <c r="Y22" s="266">
        <f t="shared" si="9"/>
        <v>0</v>
      </c>
      <c r="AA22" s="492"/>
    </row>
    <row r="23" spans="1:25" ht="12.75">
      <c r="A23" s="263">
        <f>IF(B23&lt;&gt;"",MAX($A$8:A22)+1,"")</f>
      </c>
      <c r="B23" s="451"/>
      <c r="C23" s="29"/>
      <c r="D23" s="29"/>
      <c r="E23" s="29"/>
      <c r="F23" s="29"/>
      <c r="G23" s="29"/>
      <c r="H23" s="29"/>
      <c r="I23" s="29"/>
      <c r="J23" s="29"/>
      <c r="K23" s="29"/>
      <c r="L23" s="30"/>
      <c r="M23" s="31"/>
      <c r="N23" s="32"/>
      <c r="O23" s="264">
        <f>SUM(M23*N23)</f>
        <v>0</v>
      </c>
      <c r="P23" s="31"/>
      <c r="Q23" s="32"/>
      <c r="R23" s="264">
        <f>SUM(P23*Q23)</f>
        <v>0</v>
      </c>
      <c r="S23" s="31"/>
      <c r="T23" s="32"/>
      <c r="U23" s="264">
        <f>SUM(S23*T23)</f>
        <v>0</v>
      </c>
      <c r="V23" s="31"/>
      <c r="W23" s="32"/>
      <c r="X23" s="265">
        <f>SUM(V23*W23)</f>
        <v>0</v>
      </c>
      <c r="Y23" s="266">
        <f t="shared" si="9"/>
        <v>0</v>
      </c>
    </row>
    <row r="24" spans="1:25" ht="12.75">
      <c r="A24" s="263">
        <f>IF(B24&lt;&gt;"",MAX($A$8:A23)+1,"")</f>
      </c>
      <c r="B24" s="451"/>
      <c r="C24" s="29"/>
      <c r="D24" s="29"/>
      <c r="E24" s="29"/>
      <c r="F24" s="29"/>
      <c r="G24" s="29"/>
      <c r="H24" s="29"/>
      <c r="I24" s="29"/>
      <c r="J24" s="29"/>
      <c r="K24" s="29"/>
      <c r="L24" s="30"/>
      <c r="M24" s="31"/>
      <c r="N24" s="32"/>
      <c r="O24" s="264">
        <f>SUM(M24*N24)</f>
        <v>0</v>
      </c>
      <c r="P24" s="31"/>
      <c r="Q24" s="32"/>
      <c r="R24" s="264">
        <f>SUM(P24*Q24)</f>
        <v>0</v>
      </c>
      <c r="S24" s="31"/>
      <c r="T24" s="32"/>
      <c r="U24" s="264">
        <f>SUM(S24*T24)</f>
        <v>0</v>
      </c>
      <c r="V24" s="31"/>
      <c r="W24" s="32"/>
      <c r="X24" s="265">
        <f>SUM(V24*W24)</f>
        <v>0</v>
      </c>
      <c r="Y24" s="266">
        <f t="shared" si="9"/>
        <v>0</v>
      </c>
    </row>
    <row r="25" spans="1:25" ht="12.75">
      <c r="A25" s="263">
        <f>IF(B25&lt;&gt;"",MAX($A$8:A24)+1,"")</f>
      </c>
      <c r="B25" s="451"/>
      <c r="C25" s="29"/>
      <c r="D25" s="29"/>
      <c r="E25" s="29"/>
      <c r="F25" s="29"/>
      <c r="G25" s="29"/>
      <c r="H25" s="29"/>
      <c r="I25" s="29"/>
      <c r="J25" s="29"/>
      <c r="K25" s="29"/>
      <c r="L25" s="30"/>
      <c r="M25" s="31"/>
      <c r="N25" s="32"/>
      <c r="O25" s="264">
        <f>SUM(M25*N25)</f>
        <v>0</v>
      </c>
      <c r="P25" s="31"/>
      <c r="Q25" s="32"/>
      <c r="R25" s="264">
        <f>SUM(P25*Q25)</f>
        <v>0</v>
      </c>
      <c r="S25" s="31"/>
      <c r="T25" s="32"/>
      <c r="U25" s="264">
        <f>SUM(S25*T25)</f>
        <v>0</v>
      </c>
      <c r="V25" s="31"/>
      <c r="W25" s="32"/>
      <c r="X25" s="265">
        <f>SUM(V25*W25)</f>
        <v>0</v>
      </c>
      <c r="Y25" s="266">
        <f t="shared" si="9"/>
        <v>0</v>
      </c>
    </row>
    <row r="26" spans="1:25" ht="12.75">
      <c r="A26" s="494">
        <f>IF(B26&lt;&gt;"",MAX($A$8:A20)+1,"")</f>
      </c>
      <c r="B26" s="453"/>
      <c r="C26" s="35"/>
      <c r="D26" s="35"/>
      <c r="E26" s="35"/>
      <c r="F26" s="35"/>
      <c r="G26" s="35"/>
      <c r="H26" s="35"/>
      <c r="I26" s="35"/>
      <c r="J26" s="35"/>
      <c r="K26" s="35"/>
      <c r="L26" s="36"/>
      <c r="M26" s="37"/>
      <c r="N26" s="38"/>
      <c r="O26" s="269">
        <f t="shared" si="5"/>
        <v>0</v>
      </c>
      <c r="P26" s="37"/>
      <c r="Q26" s="38"/>
      <c r="R26" s="269">
        <f t="shared" si="6"/>
        <v>0</v>
      </c>
      <c r="S26" s="37"/>
      <c r="T26" s="38"/>
      <c r="U26" s="269">
        <f t="shared" si="7"/>
        <v>0</v>
      </c>
      <c r="V26" s="37"/>
      <c r="W26" s="38"/>
      <c r="X26" s="273">
        <f t="shared" si="8"/>
        <v>0</v>
      </c>
      <c r="Y26" s="495">
        <f aca="true" t="shared" si="10" ref="Y26:Y37">O26+R26+U26+X26</f>
        <v>0</v>
      </c>
    </row>
    <row r="27" spans="1:27" ht="12.75">
      <c r="A27" s="263">
        <f>IF(B27&lt;&gt;"",MAX($A$8:A11)+1,"")</f>
      </c>
      <c r="B27" s="450"/>
      <c r="C27" s="42"/>
      <c r="D27" s="42"/>
      <c r="E27" s="42"/>
      <c r="F27" s="42"/>
      <c r="G27" s="42"/>
      <c r="H27" s="42"/>
      <c r="I27" s="42"/>
      <c r="J27" s="42"/>
      <c r="K27" s="42"/>
      <c r="L27" s="30"/>
      <c r="M27" s="31"/>
      <c r="N27" s="32"/>
      <c r="O27" s="264">
        <f t="shared" si="5"/>
        <v>0</v>
      </c>
      <c r="P27" s="31"/>
      <c r="Q27" s="32"/>
      <c r="R27" s="264">
        <f t="shared" si="6"/>
        <v>0</v>
      </c>
      <c r="S27" s="31"/>
      <c r="T27" s="32"/>
      <c r="U27" s="264">
        <f t="shared" si="7"/>
        <v>0</v>
      </c>
      <c r="V27" s="31"/>
      <c r="W27" s="32"/>
      <c r="X27" s="265">
        <f t="shared" si="8"/>
        <v>0</v>
      </c>
      <c r="Y27" s="266">
        <f t="shared" si="10"/>
        <v>0</v>
      </c>
      <c r="AA27" s="492"/>
    </row>
    <row r="28" spans="1:25" ht="12.75">
      <c r="A28" s="263">
        <f>IF(B28&lt;&gt;"",MAX($A$8:A27)+1,"")</f>
      </c>
      <c r="B28" s="450"/>
      <c r="C28" s="42"/>
      <c r="D28" s="42"/>
      <c r="E28" s="42"/>
      <c r="F28" s="42"/>
      <c r="G28" s="42"/>
      <c r="H28" s="42"/>
      <c r="I28" s="42"/>
      <c r="J28" s="42"/>
      <c r="K28" s="42"/>
      <c r="L28" s="30"/>
      <c r="M28" s="31"/>
      <c r="N28" s="32"/>
      <c r="O28" s="264">
        <f t="shared" si="5"/>
        <v>0</v>
      </c>
      <c r="P28" s="31"/>
      <c r="Q28" s="32"/>
      <c r="R28" s="264">
        <f t="shared" si="6"/>
        <v>0</v>
      </c>
      <c r="S28" s="31"/>
      <c r="T28" s="32"/>
      <c r="U28" s="264">
        <f t="shared" si="7"/>
        <v>0</v>
      </c>
      <c r="V28" s="31"/>
      <c r="W28" s="32"/>
      <c r="X28" s="265">
        <f t="shared" si="8"/>
        <v>0</v>
      </c>
      <c r="Y28" s="266">
        <f t="shared" si="10"/>
        <v>0</v>
      </c>
    </row>
    <row r="29" spans="1:25" ht="12.75">
      <c r="A29" s="263">
        <f>IF(B29&lt;&gt;"",MAX($A$8:A28)+1,"")</f>
      </c>
      <c r="B29" s="450"/>
      <c r="C29" s="42"/>
      <c r="D29" s="42"/>
      <c r="E29" s="42"/>
      <c r="F29" s="42"/>
      <c r="G29" s="42"/>
      <c r="H29" s="42"/>
      <c r="I29" s="42"/>
      <c r="J29" s="42"/>
      <c r="K29" s="42"/>
      <c r="L29" s="30"/>
      <c r="M29" s="31"/>
      <c r="N29" s="32"/>
      <c r="O29" s="264">
        <f t="shared" si="5"/>
        <v>0</v>
      </c>
      <c r="P29" s="31"/>
      <c r="Q29" s="32"/>
      <c r="R29" s="264">
        <f t="shared" si="6"/>
        <v>0</v>
      </c>
      <c r="S29" s="31"/>
      <c r="T29" s="32"/>
      <c r="U29" s="264">
        <f t="shared" si="7"/>
        <v>0</v>
      </c>
      <c r="V29" s="31"/>
      <c r="W29" s="32"/>
      <c r="X29" s="265">
        <f t="shared" si="8"/>
        <v>0</v>
      </c>
      <c r="Y29" s="266">
        <f t="shared" si="10"/>
        <v>0</v>
      </c>
    </row>
    <row r="30" spans="1:25" ht="12.75">
      <c r="A30" s="263">
        <f>IF(B30&lt;&gt;"",MAX($A$8:A29)+1,"")</f>
      </c>
      <c r="B30" s="450"/>
      <c r="C30" s="42"/>
      <c r="D30" s="42"/>
      <c r="E30" s="42"/>
      <c r="F30" s="42"/>
      <c r="G30" s="42"/>
      <c r="H30" s="42"/>
      <c r="I30" s="42"/>
      <c r="J30" s="42"/>
      <c r="K30" s="42"/>
      <c r="L30" s="30"/>
      <c r="M30" s="31"/>
      <c r="N30" s="32"/>
      <c r="O30" s="264">
        <f t="shared" si="5"/>
        <v>0</v>
      </c>
      <c r="P30" s="31"/>
      <c r="Q30" s="32"/>
      <c r="R30" s="264">
        <f t="shared" si="6"/>
        <v>0</v>
      </c>
      <c r="S30" s="31"/>
      <c r="T30" s="32"/>
      <c r="U30" s="264">
        <f t="shared" si="7"/>
        <v>0</v>
      </c>
      <c r="V30" s="31"/>
      <c r="W30" s="32"/>
      <c r="X30" s="265">
        <f t="shared" si="8"/>
        <v>0</v>
      </c>
      <c r="Y30" s="266">
        <f t="shared" si="10"/>
        <v>0</v>
      </c>
    </row>
    <row r="31" spans="1:25" ht="12.75">
      <c r="A31" s="263">
        <f>IF(B31&lt;&gt;"",MAX($A$8:A30)+1,"")</f>
      </c>
      <c r="B31" s="450"/>
      <c r="C31" s="42"/>
      <c r="D31" s="42"/>
      <c r="E31" s="42"/>
      <c r="F31" s="42"/>
      <c r="G31" s="42"/>
      <c r="H31" s="42"/>
      <c r="I31" s="42"/>
      <c r="J31" s="42"/>
      <c r="K31" s="42"/>
      <c r="L31" s="30"/>
      <c r="M31" s="31"/>
      <c r="N31" s="32"/>
      <c r="O31" s="264">
        <f t="shared" si="5"/>
        <v>0</v>
      </c>
      <c r="P31" s="31"/>
      <c r="Q31" s="32"/>
      <c r="R31" s="264">
        <f t="shared" si="6"/>
        <v>0</v>
      </c>
      <c r="S31" s="31"/>
      <c r="T31" s="32"/>
      <c r="U31" s="264">
        <f t="shared" si="7"/>
        <v>0</v>
      </c>
      <c r="V31" s="31"/>
      <c r="W31" s="32"/>
      <c r="X31" s="265">
        <f t="shared" si="8"/>
        <v>0</v>
      </c>
      <c r="Y31" s="266">
        <f t="shared" si="10"/>
        <v>0</v>
      </c>
    </row>
    <row r="32" spans="1:27" ht="12.75">
      <c r="A32" s="496">
        <f>IF(B32&lt;&gt;"",MAX($A$8:A16)+1,"")</f>
      </c>
      <c r="B32" s="451"/>
      <c r="C32" s="29"/>
      <c r="D32" s="29"/>
      <c r="E32" s="29"/>
      <c r="F32" s="29"/>
      <c r="G32" s="29"/>
      <c r="H32" s="29"/>
      <c r="I32" s="29"/>
      <c r="J32" s="29"/>
      <c r="K32" s="29"/>
      <c r="L32" s="41"/>
      <c r="M32" s="25"/>
      <c r="N32" s="26"/>
      <c r="O32" s="260">
        <f t="shared" si="5"/>
        <v>0</v>
      </c>
      <c r="P32" s="25"/>
      <c r="Q32" s="26"/>
      <c r="R32" s="260">
        <f t="shared" si="6"/>
        <v>0</v>
      </c>
      <c r="S32" s="25"/>
      <c r="T32" s="26"/>
      <c r="U32" s="260">
        <f t="shared" si="7"/>
        <v>0</v>
      </c>
      <c r="V32" s="25"/>
      <c r="W32" s="26"/>
      <c r="X32" s="272">
        <f t="shared" si="8"/>
        <v>0</v>
      </c>
      <c r="Y32" s="497">
        <f t="shared" si="10"/>
        <v>0</v>
      </c>
      <c r="AA32" s="492"/>
    </row>
    <row r="33" spans="1:27" ht="12.75">
      <c r="A33" s="263">
        <f>IF(B33&lt;&gt;"",MAX($A$8:A17)+1,"")</f>
      </c>
      <c r="B33" s="451"/>
      <c r="C33" s="29"/>
      <c r="D33" s="29"/>
      <c r="E33" s="29"/>
      <c r="F33" s="29"/>
      <c r="G33" s="29"/>
      <c r="H33" s="29"/>
      <c r="I33" s="29"/>
      <c r="J33" s="29"/>
      <c r="K33" s="29"/>
      <c r="L33" s="30"/>
      <c r="M33" s="31"/>
      <c r="N33" s="32"/>
      <c r="O33" s="264">
        <f t="shared" si="2"/>
        <v>0</v>
      </c>
      <c r="P33" s="31"/>
      <c r="Q33" s="32"/>
      <c r="R33" s="264">
        <f>SUM(P33*Q33)</f>
        <v>0</v>
      </c>
      <c r="S33" s="31"/>
      <c r="T33" s="32"/>
      <c r="U33" s="264">
        <f t="shared" si="3"/>
        <v>0</v>
      </c>
      <c r="V33" s="31"/>
      <c r="W33" s="32"/>
      <c r="X33" s="265">
        <f t="shared" si="4"/>
        <v>0</v>
      </c>
      <c r="Y33" s="266">
        <f t="shared" si="10"/>
        <v>0</v>
      </c>
      <c r="AA33" s="492"/>
    </row>
    <row r="34" spans="1:25" ht="12.75">
      <c r="A34" s="263">
        <f>IF(B34&lt;&gt;"",MAX($A$8:A33)+1,"")</f>
      </c>
      <c r="B34" s="451"/>
      <c r="C34" s="29"/>
      <c r="D34" s="29"/>
      <c r="E34" s="29"/>
      <c r="F34" s="29"/>
      <c r="G34" s="29"/>
      <c r="H34" s="29"/>
      <c r="I34" s="29"/>
      <c r="J34" s="29"/>
      <c r="K34" s="29"/>
      <c r="L34" s="30"/>
      <c r="M34" s="31"/>
      <c r="N34" s="32"/>
      <c r="O34" s="264">
        <f t="shared" si="2"/>
        <v>0</v>
      </c>
      <c r="P34" s="31"/>
      <c r="Q34" s="32"/>
      <c r="R34" s="264">
        <f>SUM(P34*Q34)</f>
        <v>0</v>
      </c>
      <c r="S34" s="31"/>
      <c r="T34" s="32"/>
      <c r="U34" s="264">
        <f t="shared" si="3"/>
        <v>0</v>
      </c>
      <c r="V34" s="31"/>
      <c r="W34" s="32"/>
      <c r="X34" s="265">
        <f t="shared" si="4"/>
        <v>0</v>
      </c>
      <c r="Y34" s="266">
        <f t="shared" si="10"/>
        <v>0</v>
      </c>
    </row>
    <row r="35" spans="1:25" ht="12.75">
      <c r="A35" s="263">
        <f>IF(B35&lt;&gt;"",MAX($A$8:A34)+1,"")</f>
      </c>
      <c r="B35" s="451"/>
      <c r="C35" s="29"/>
      <c r="D35" s="29"/>
      <c r="E35" s="29"/>
      <c r="F35" s="29"/>
      <c r="G35" s="29"/>
      <c r="H35" s="29"/>
      <c r="I35" s="29"/>
      <c r="J35" s="29"/>
      <c r="K35" s="29"/>
      <c r="L35" s="30"/>
      <c r="M35" s="31"/>
      <c r="N35" s="32"/>
      <c r="O35" s="264">
        <f t="shared" si="2"/>
        <v>0</v>
      </c>
      <c r="P35" s="31"/>
      <c r="Q35" s="32"/>
      <c r="R35" s="264">
        <f>SUM(P35*Q35)</f>
        <v>0</v>
      </c>
      <c r="S35" s="31"/>
      <c r="T35" s="32"/>
      <c r="U35" s="264">
        <f t="shared" si="3"/>
        <v>0</v>
      </c>
      <c r="V35" s="31"/>
      <c r="W35" s="32"/>
      <c r="X35" s="265">
        <f t="shared" si="4"/>
        <v>0</v>
      </c>
      <c r="Y35" s="266">
        <f t="shared" si="10"/>
        <v>0</v>
      </c>
    </row>
    <row r="36" spans="1:25" ht="12.75">
      <c r="A36" s="263">
        <f>IF(B36&lt;&gt;"",MAX($A$8:A35)+1,"")</f>
      </c>
      <c r="B36" s="451"/>
      <c r="C36" s="29"/>
      <c r="D36" s="29"/>
      <c r="E36" s="29"/>
      <c r="F36" s="29"/>
      <c r="G36" s="29"/>
      <c r="H36" s="29"/>
      <c r="I36" s="29"/>
      <c r="J36" s="29"/>
      <c r="K36" s="29"/>
      <c r="L36" s="30"/>
      <c r="M36" s="31"/>
      <c r="N36" s="32"/>
      <c r="O36" s="264">
        <f t="shared" si="2"/>
        <v>0</v>
      </c>
      <c r="P36" s="31"/>
      <c r="Q36" s="32"/>
      <c r="R36" s="264">
        <f>SUM(P36*Q36)</f>
        <v>0</v>
      </c>
      <c r="S36" s="31"/>
      <c r="T36" s="32"/>
      <c r="U36" s="264">
        <f t="shared" si="3"/>
        <v>0</v>
      </c>
      <c r="V36" s="31"/>
      <c r="W36" s="32"/>
      <c r="X36" s="265">
        <f t="shared" si="4"/>
        <v>0</v>
      </c>
      <c r="Y36" s="266">
        <f t="shared" si="10"/>
        <v>0</v>
      </c>
    </row>
    <row r="37" spans="1:25" ht="13.5" thickBot="1">
      <c r="A37" s="267">
        <f>IF(B37&lt;&gt;"",MAX($A$8:A36)+1,"")</f>
      </c>
      <c r="B37" s="453"/>
      <c r="C37" s="35"/>
      <c r="D37" s="35"/>
      <c r="E37" s="35"/>
      <c r="F37" s="35"/>
      <c r="G37" s="35"/>
      <c r="H37" s="35"/>
      <c r="I37" s="35"/>
      <c r="J37" s="35"/>
      <c r="K37" s="35"/>
      <c r="L37" s="36"/>
      <c r="M37" s="31"/>
      <c r="N37" s="32"/>
      <c r="O37" s="268">
        <f t="shared" si="2"/>
        <v>0</v>
      </c>
      <c r="P37" s="37"/>
      <c r="Q37" s="38"/>
      <c r="R37" s="269">
        <f>SUM(P37*Q37)</f>
        <v>0</v>
      </c>
      <c r="S37" s="39"/>
      <c r="T37" s="40"/>
      <c r="U37" s="268">
        <f t="shared" si="3"/>
        <v>0</v>
      </c>
      <c r="V37" s="39"/>
      <c r="W37" s="40"/>
      <c r="X37" s="270">
        <f t="shared" si="4"/>
        <v>0</v>
      </c>
      <c r="Y37" s="271">
        <f t="shared" si="10"/>
        <v>0</v>
      </c>
    </row>
    <row r="38" spans="1:43" s="257" customFormat="1" ht="13.5" customHeight="1" thickBot="1">
      <c r="A38" s="255"/>
      <c r="B38" s="809">
        <f>Budżet_ogółem!$B$7</f>
      </c>
      <c r="C38" s="810"/>
      <c r="D38" s="810"/>
      <c r="E38" s="810"/>
      <c r="F38" s="810"/>
      <c r="G38" s="810"/>
      <c r="H38" s="810"/>
      <c r="I38" s="810"/>
      <c r="J38" s="810"/>
      <c r="K38" s="810"/>
      <c r="L38" s="811"/>
      <c r="M38" s="818">
        <f>SUM(O39:O68)</f>
        <v>0</v>
      </c>
      <c r="N38" s="819"/>
      <c r="O38" s="820"/>
      <c r="P38" s="818">
        <f>SUM(R39:R68)</f>
        <v>0</v>
      </c>
      <c r="Q38" s="819"/>
      <c r="R38" s="820"/>
      <c r="S38" s="818">
        <f>SUM(U39:U68)</f>
        <v>0</v>
      </c>
      <c r="T38" s="819"/>
      <c r="U38" s="820"/>
      <c r="V38" s="818">
        <f>SUM(X39:X68)</f>
        <v>0</v>
      </c>
      <c r="W38" s="819"/>
      <c r="X38" s="820"/>
      <c r="Y38" s="335">
        <f>M38+P38+S38+V38</f>
        <v>0</v>
      </c>
      <c r="Z38" s="256"/>
      <c r="AA38" s="284"/>
      <c r="AB38" s="284"/>
      <c r="AC38" s="256"/>
      <c r="AD38" s="256"/>
      <c r="AE38" s="256"/>
      <c r="AF38" s="256"/>
      <c r="AG38" s="256"/>
      <c r="AH38" s="256"/>
      <c r="AI38" s="256"/>
      <c r="AJ38" s="256"/>
      <c r="AK38" s="256"/>
      <c r="AL38" s="256"/>
      <c r="AM38" s="256"/>
      <c r="AN38" s="256"/>
      <c r="AO38" s="256"/>
      <c r="AP38" s="256"/>
      <c r="AQ38" s="256"/>
    </row>
    <row r="39" spans="1:25" ht="12.75">
      <c r="A39" s="263">
        <f>IF(B39&lt;&gt;"",MAX($A$8:A38)+1,"")</f>
      </c>
      <c r="B39" s="451"/>
      <c r="C39" s="42"/>
      <c r="D39" s="42"/>
      <c r="E39" s="42"/>
      <c r="F39" s="42"/>
      <c r="G39" s="42"/>
      <c r="H39" s="42"/>
      <c r="I39" s="42"/>
      <c r="J39" s="42"/>
      <c r="K39" s="42"/>
      <c r="L39" s="30"/>
      <c r="M39" s="37"/>
      <c r="N39" s="38"/>
      <c r="O39" s="264">
        <f aca="true" t="shared" si="11" ref="O39:O53">SUM(M39*N39)</f>
        <v>0</v>
      </c>
      <c r="P39" s="31"/>
      <c r="Q39" s="32"/>
      <c r="R39" s="264">
        <f>SUM(P39*Q39)</f>
        <v>0</v>
      </c>
      <c r="S39" s="31"/>
      <c r="T39" s="32"/>
      <c r="U39" s="264">
        <f aca="true" t="shared" si="12" ref="U39:U53">SUM(S39*T39)</f>
        <v>0</v>
      </c>
      <c r="V39" s="31"/>
      <c r="W39" s="32"/>
      <c r="X39" s="265">
        <f aca="true" t="shared" si="13" ref="X39:X53">SUM(V39*W39)</f>
        <v>0</v>
      </c>
      <c r="Y39" s="266">
        <f>O39+R39+U39+X39</f>
        <v>0</v>
      </c>
    </row>
    <row r="40" spans="1:25" ht="12.75">
      <c r="A40" s="263">
        <f>IF(B40&lt;&gt;"",MAX($A$8:A39)+1,"")</f>
      </c>
      <c r="B40" s="451"/>
      <c r="C40" s="42"/>
      <c r="D40" s="42"/>
      <c r="E40" s="42"/>
      <c r="F40" s="42"/>
      <c r="G40" s="42"/>
      <c r="H40" s="42"/>
      <c r="I40" s="42"/>
      <c r="J40" s="42"/>
      <c r="K40" s="42"/>
      <c r="L40" s="30"/>
      <c r="M40" s="37"/>
      <c r="N40" s="38"/>
      <c r="O40" s="264">
        <f t="shared" si="11"/>
        <v>0</v>
      </c>
      <c r="P40" s="37"/>
      <c r="Q40" s="38"/>
      <c r="R40" s="264">
        <f aca="true" t="shared" si="14" ref="R40:R53">SUM(P40*Q40)</f>
        <v>0</v>
      </c>
      <c r="S40" s="37"/>
      <c r="T40" s="38"/>
      <c r="U40" s="264">
        <f t="shared" si="12"/>
        <v>0</v>
      </c>
      <c r="V40" s="37"/>
      <c r="W40" s="38"/>
      <c r="X40" s="265">
        <f t="shared" si="13"/>
        <v>0</v>
      </c>
      <c r="Y40" s="266">
        <f aca="true" t="shared" si="15" ref="Y40:Y51">O40+R40+U40+X40</f>
        <v>0</v>
      </c>
    </row>
    <row r="41" spans="1:25" ht="12.75">
      <c r="A41" s="263">
        <f>IF(B41&lt;&gt;"",MAX($A$8:A40)+1,"")</f>
      </c>
      <c r="B41" s="451"/>
      <c r="C41" s="42"/>
      <c r="D41" s="42"/>
      <c r="E41" s="42"/>
      <c r="F41" s="42"/>
      <c r="G41" s="42"/>
      <c r="H41" s="42"/>
      <c r="I41" s="42"/>
      <c r="J41" s="42"/>
      <c r="K41" s="42"/>
      <c r="L41" s="30"/>
      <c r="M41" s="37"/>
      <c r="N41" s="38"/>
      <c r="O41" s="264">
        <f t="shared" si="11"/>
        <v>0</v>
      </c>
      <c r="P41" s="37"/>
      <c r="Q41" s="38"/>
      <c r="R41" s="264">
        <f t="shared" si="14"/>
        <v>0</v>
      </c>
      <c r="S41" s="37"/>
      <c r="T41" s="38"/>
      <c r="U41" s="264">
        <f t="shared" si="12"/>
        <v>0</v>
      </c>
      <c r="V41" s="37"/>
      <c r="W41" s="38"/>
      <c r="X41" s="265">
        <f t="shared" si="13"/>
        <v>0</v>
      </c>
      <c r="Y41" s="266">
        <f t="shared" si="15"/>
        <v>0</v>
      </c>
    </row>
    <row r="42" spans="1:25" ht="12.75">
      <c r="A42" s="263">
        <f>IF(B42&lt;&gt;"",MAX($A$8:A41)+1,"")</f>
      </c>
      <c r="B42" s="451"/>
      <c r="C42" s="42"/>
      <c r="D42" s="42"/>
      <c r="E42" s="42"/>
      <c r="F42" s="42"/>
      <c r="G42" s="42"/>
      <c r="H42" s="42"/>
      <c r="I42" s="42"/>
      <c r="J42" s="42"/>
      <c r="K42" s="42"/>
      <c r="L42" s="30"/>
      <c r="M42" s="37"/>
      <c r="N42" s="38"/>
      <c r="O42" s="264">
        <f t="shared" si="11"/>
        <v>0</v>
      </c>
      <c r="P42" s="37"/>
      <c r="Q42" s="38"/>
      <c r="R42" s="264">
        <f t="shared" si="14"/>
        <v>0</v>
      </c>
      <c r="S42" s="37"/>
      <c r="T42" s="38"/>
      <c r="U42" s="264">
        <f t="shared" si="12"/>
        <v>0</v>
      </c>
      <c r="V42" s="37"/>
      <c r="W42" s="38"/>
      <c r="X42" s="265">
        <f t="shared" si="13"/>
        <v>0</v>
      </c>
      <c r="Y42" s="266">
        <f t="shared" si="15"/>
        <v>0</v>
      </c>
    </row>
    <row r="43" spans="1:25" ht="12.75">
      <c r="A43" s="263">
        <f>IF(B43&lt;&gt;"",MAX($A$8:A42)+1,"")</f>
      </c>
      <c r="B43" s="450"/>
      <c r="C43" s="42"/>
      <c r="D43" s="42"/>
      <c r="E43" s="42"/>
      <c r="F43" s="42"/>
      <c r="G43" s="42"/>
      <c r="H43" s="42"/>
      <c r="I43" s="42"/>
      <c r="J43" s="42"/>
      <c r="K43" s="42"/>
      <c r="L43" s="30"/>
      <c r="M43" s="31"/>
      <c r="N43" s="32"/>
      <c r="O43" s="264">
        <f t="shared" si="11"/>
        <v>0</v>
      </c>
      <c r="P43" s="31"/>
      <c r="Q43" s="32"/>
      <c r="R43" s="264">
        <f t="shared" si="14"/>
        <v>0</v>
      </c>
      <c r="S43" s="31"/>
      <c r="T43" s="32"/>
      <c r="U43" s="264">
        <f t="shared" si="12"/>
        <v>0</v>
      </c>
      <c r="V43" s="31"/>
      <c r="W43" s="32"/>
      <c r="X43" s="265">
        <f t="shared" si="13"/>
        <v>0</v>
      </c>
      <c r="Y43" s="266">
        <f t="shared" si="15"/>
        <v>0</v>
      </c>
    </row>
    <row r="44" spans="1:25" ht="12.75">
      <c r="A44" s="263">
        <f>IF(B44&lt;&gt;"",MAX($A$8:A43)+1,"")</f>
      </c>
      <c r="B44" s="450"/>
      <c r="C44" s="42"/>
      <c r="D44" s="42"/>
      <c r="E44" s="42"/>
      <c r="F44" s="42"/>
      <c r="G44" s="42"/>
      <c r="H44" s="42"/>
      <c r="I44" s="42"/>
      <c r="J44" s="42"/>
      <c r="K44" s="42"/>
      <c r="L44" s="30"/>
      <c r="M44" s="31"/>
      <c r="N44" s="32"/>
      <c r="O44" s="264">
        <f t="shared" si="11"/>
        <v>0</v>
      </c>
      <c r="P44" s="31"/>
      <c r="Q44" s="32"/>
      <c r="R44" s="264">
        <f t="shared" si="14"/>
        <v>0</v>
      </c>
      <c r="S44" s="31"/>
      <c r="T44" s="32"/>
      <c r="U44" s="264">
        <f t="shared" si="12"/>
        <v>0</v>
      </c>
      <c r="V44" s="31"/>
      <c r="W44" s="32"/>
      <c r="X44" s="265">
        <f t="shared" si="13"/>
        <v>0</v>
      </c>
      <c r="Y44" s="266">
        <f t="shared" si="15"/>
        <v>0</v>
      </c>
    </row>
    <row r="45" spans="1:25" ht="12.75">
      <c r="A45" s="263">
        <f>IF(B45&lt;&gt;"",MAX($A$8:A44)+1,"")</f>
      </c>
      <c r="B45" s="450"/>
      <c r="C45" s="42"/>
      <c r="D45" s="42"/>
      <c r="E45" s="42"/>
      <c r="F45" s="42"/>
      <c r="G45" s="42"/>
      <c r="H45" s="42"/>
      <c r="I45" s="42"/>
      <c r="J45" s="42"/>
      <c r="K45" s="42"/>
      <c r="L45" s="30"/>
      <c r="M45" s="31"/>
      <c r="N45" s="32"/>
      <c r="O45" s="264">
        <f t="shared" si="11"/>
        <v>0</v>
      </c>
      <c r="P45" s="31"/>
      <c r="Q45" s="32"/>
      <c r="R45" s="264">
        <f t="shared" si="14"/>
        <v>0</v>
      </c>
      <c r="S45" s="31"/>
      <c r="T45" s="32"/>
      <c r="U45" s="264">
        <f t="shared" si="12"/>
        <v>0</v>
      </c>
      <c r="V45" s="31"/>
      <c r="W45" s="32"/>
      <c r="X45" s="265">
        <f t="shared" si="13"/>
        <v>0</v>
      </c>
      <c r="Y45" s="266">
        <f t="shared" si="15"/>
        <v>0</v>
      </c>
    </row>
    <row r="46" spans="1:25" ht="12.75">
      <c r="A46" s="263">
        <f>IF(B46&lt;&gt;"",MAX($A$8:A45)+1,"")</f>
      </c>
      <c r="B46" s="450"/>
      <c r="C46" s="42"/>
      <c r="D46" s="42"/>
      <c r="E46" s="42"/>
      <c r="F46" s="42"/>
      <c r="G46" s="42"/>
      <c r="H46" s="42"/>
      <c r="I46" s="42"/>
      <c r="J46" s="42"/>
      <c r="K46" s="42"/>
      <c r="L46" s="30"/>
      <c r="M46" s="31"/>
      <c r="N46" s="32"/>
      <c r="O46" s="264">
        <f t="shared" si="11"/>
        <v>0</v>
      </c>
      <c r="P46" s="31"/>
      <c r="Q46" s="32"/>
      <c r="R46" s="264">
        <f t="shared" si="14"/>
        <v>0</v>
      </c>
      <c r="S46" s="31"/>
      <c r="T46" s="32"/>
      <c r="U46" s="264">
        <f t="shared" si="12"/>
        <v>0</v>
      </c>
      <c r="V46" s="31"/>
      <c r="W46" s="32"/>
      <c r="X46" s="265">
        <f t="shared" si="13"/>
        <v>0</v>
      </c>
      <c r="Y46" s="266">
        <f t="shared" si="15"/>
        <v>0</v>
      </c>
    </row>
    <row r="47" spans="1:25" ht="12.75">
      <c r="A47" s="263">
        <f>IF(B47&lt;&gt;"",MAX($A$8:A46)+1,"")</f>
      </c>
      <c r="B47" s="450"/>
      <c r="C47" s="42"/>
      <c r="D47" s="42"/>
      <c r="E47" s="42"/>
      <c r="F47" s="42"/>
      <c r="G47" s="42"/>
      <c r="H47" s="42"/>
      <c r="I47" s="42"/>
      <c r="J47" s="42"/>
      <c r="K47" s="42"/>
      <c r="L47" s="30"/>
      <c r="M47" s="31"/>
      <c r="N47" s="32"/>
      <c r="O47" s="264">
        <f t="shared" si="11"/>
        <v>0</v>
      </c>
      <c r="P47" s="31"/>
      <c r="Q47" s="32"/>
      <c r="R47" s="264">
        <f t="shared" si="14"/>
        <v>0</v>
      </c>
      <c r="S47" s="31"/>
      <c r="T47" s="32"/>
      <c r="U47" s="264">
        <f t="shared" si="12"/>
        <v>0</v>
      </c>
      <c r="V47" s="31"/>
      <c r="W47" s="32"/>
      <c r="X47" s="265">
        <f t="shared" si="13"/>
        <v>0</v>
      </c>
      <c r="Y47" s="266">
        <f t="shared" si="15"/>
        <v>0</v>
      </c>
    </row>
    <row r="48" spans="1:25" ht="12.75">
      <c r="A48" s="263">
        <f>IF(B48&lt;&gt;"",MAX($A$8:A47)+1,"")</f>
      </c>
      <c r="B48" s="450"/>
      <c r="C48" s="42"/>
      <c r="D48" s="42"/>
      <c r="E48" s="42"/>
      <c r="F48" s="42"/>
      <c r="G48" s="42"/>
      <c r="H48" s="42"/>
      <c r="I48" s="42"/>
      <c r="J48" s="42"/>
      <c r="K48" s="42"/>
      <c r="L48" s="30"/>
      <c r="M48" s="31"/>
      <c r="N48" s="32"/>
      <c r="O48" s="264">
        <f t="shared" si="11"/>
        <v>0</v>
      </c>
      <c r="P48" s="31"/>
      <c r="Q48" s="32"/>
      <c r="R48" s="264">
        <f t="shared" si="14"/>
        <v>0</v>
      </c>
      <c r="S48" s="31"/>
      <c r="T48" s="32"/>
      <c r="U48" s="264">
        <f t="shared" si="12"/>
        <v>0</v>
      </c>
      <c r="V48" s="31"/>
      <c r="W48" s="32"/>
      <c r="X48" s="265">
        <f t="shared" si="13"/>
        <v>0</v>
      </c>
      <c r="Y48" s="266">
        <f t="shared" si="15"/>
        <v>0</v>
      </c>
    </row>
    <row r="49" spans="1:25" ht="12.75">
      <c r="A49" s="263">
        <f>IF(B49&lt;&gt;"",MAX($A$8:A48)+1,"")</f>
      </c>
      <c r="B49" s="450"/>
      <c r="C49" s="42"/>
      <c r="D49" s="42"/>
      <c r="E49" s="42"/>
      <c r="F49" s="42"/>
      <c r="G49" s="42"/>
      <c r="H49" s="42"/>
      <c r="I49" s="42"/>
      <c r="J49" s="42"/>
      <c r="K49" s="42"/>
      <c r="L49" s="30"/>
      <c r="M49" s="31"/>
      <c r="N49" s="32"/>
      <c r="O49" s="264">
        <f t="shared" si="11"/>
        <v>0</v>
      </c>
      <c r="P49" s="31"/>
      <c r="Q49" s="32"/>
      <c r="R49" s="264">
        <f t="shared" si="14"/>
        <v>0</v>
      </c>
      <c r="S49" s="31"/>
      <c r="T49" s="32"/>
      <c r="U49" s="264">
        <f t="shared" si="12"/>
        <v>0</v>
      </c>
      <c r="V49" s="31"/>
      <c r="W49" s="32"/>
      <c r="X49" s="265">
        <f t="shared" si="13"/>
        <v>0</v>
      </c>
      <c r="Y49" s="266">
        <f t="shared" si="15"/>
        <v>0</v>
      </c>
    </row>
    <row r="50" spans="1:25" ht="12.75">
      <c r="A50" s="263">
        <f>IF(B50&lt;&gt;"",MAX($A$8:A49)+1,"")</f>
      </c>
      <c r="B50" s="450"/>
      <c r="C50" s="42"/>
      <c r="D50" s="42"/>
      <c r="E50" s="42"/>
      <c r="F50" s="42"/>
      <c r="G50" s="42"/>
      <c r="H50" s="42"/>
      <c r="I50" s="42"/>
      <c r="J50" s="42"/>
      <c r="K50" s="42"/>
      <c r="L50" s="30"/>
      <c r="M50" s="31"/>
      <c r="N50" s="32"/>
      <c r="O50" s="264">
        <f t="shared" si="11"/>
        <v>0</v>
      </c>
      <c r="P50" s="31"/>
      <c r="Q50" s="32"/>
      <c r="R50" s="264">
        <f t="shared" si="14"/>
        <v>0</v>
      </c>
      <c r="S50" s="31"/>
      <c r="T50" s="32"/>
      <c r="U50" s="264">
        <f t="shared" si="12"/>
        <v>0</v>
      </c>
      <c r="V50" s="31"/>
      <c r="W50" s="32"/>
      <c r="X50" s="265">
        <f t="shared" si="13"/>
        <v>0</v>
      </c>
      <c r="Y50" s="266">
        <f t="shared" si="15"/>
        <v>0</v>
      </c>
    </row>
    <row r="51" spans="1:25" ht="12.75">
      <c r="A51" s="263">
        <f>IF(B51&lt;&gt;"",MAX($A$8:A50)+1,"")</f>
      </c>
      <c r="B51" s="450"/>
      <c r="C51" s="42"/>
      <c r="D51" s="42"/>
      <c r="E51" s="42"/>
      <c r="F51" s="42"/>
      <c r="G51" s="42"/>
      <c r="H51" s="42"/>
      <c r="I51" s="42"/>
      <c r="J51" s="42"/>
      <c r="K51" s="42"/>
      <c r="L51" s="30"/>
      <c r="M51" s="31"/>
      <c r="N51" s="32"/>
      <c r="O51" s="264">
        <f t="shared" si="11"/>
        <v>0</v>
      </c>
      <c r="P51" s="31"/>
      <c r="Q51" s="32"/>
      <c r="R51" s="264">
        <f t="shared" si="14"/>
        <v>0</v>
      </c>
      <c r="S51" s="31"/>
      <c r="T51" s="32"/>
      <c r="U51" s="264">
        <f t="shared" si="12"/>
        <v>0</v>
      </c>
      <c r="V51" s="31"/>
      <c r="W51" s="32"/>
      <c r="X51" s="265">
        <f t="shared" si="13"/>
        <v>0</v>
      </c>
      <c r="Y51" s="266">
        <f t="shared" si="15"/>
        <v>0</v>
      </c>
    </row>
    <row r="52" spans="1:25" ht="12.75">
      <c r="A52" s="263">
        <f>IF(B52&lt;&gt;"",MAX($A$8:A51)+1,"")</f>
      </c>
      <c r="B52" s="450"/>
      <c r="C52" s="42"/>
      <c r="D52" s="42"/>
      <c r="E52" s="42"/>
      <c r="F52" s="42"/>
      <c r="G52" s="42"/>
      <c r="H52" s="42"/>
      <c r="I52" s="42"/>
      <c r="J52" s="42"/>
      <c r="K52" s="42"/>
      <c r="L52" s="30"/>
      <c r="M52" s="31"/>
      <c r="N52" s="32"/>
      <c r="O52" s="264">
        <f>SUM(M52*N52)</f>
        <v>0</v>
      </c>
      <c r="P52" s="31"/>
      <c r="Q52" s="32"/>
      <c r="R52" s="264">
        <f>SUM(P52*Q52)</f>
        <v>0</v>
      </c>
      <c r="S52" s="31"/>
      <c r="T52" s="32"/>
      <c r="U52" s="264">
        <f>SUM(S52*T52)</f>
        <v>0</v>
      </c>
      <c r="V52" s="31"/>
      <c r="W52" s="32"/>
      <c r="X52" s="265">
        <f>SUM(V52*W52)</f>
        <v>0</v>
      </c>
      <c r="Y52" s="266">
        <f>O52+R52+U52+X52</f>
        <v>0</v>
      </c>
    </row>
    <row r="53" spans="1:25" ht="12.75">
      <c r="A53" s="263">
        <f>IF(B53&lt;&gt;"",MAX($A$8:A52)+1,"")</f>
      </c>
      <c r="B53" s="450"/>
      <c r="C53" s="42"/>
      <c r="D53" s="42"/>
      <c r="E53" s="42"/>
      <c r="F53" s="42"/>
      <c r="G53" s="42"/>
      <c r="H53" s="42"/>
      <c r="I53" s="42"/>
      <c r="J53" s="42"/>
      <c r="K53" s="42"/>
      <c r="L53" s="30"/>
      <c r="M53" s="31"/>
      <c r="N53" s="32"/>
      <c r="O53" s="264">
        <f t="shared" si="11"/>
        <v>0</v>
      </c>
      <c r="P53" s="31"/>
      <c r="Q53" s="32"/>
      <c r="R53" s="264">
        <f t="shared" si="14"/>
        <v>0</v>
      </c>
      <c r="S53" s="31"/>
      <c r="T53" s="32"/>
      <c r="U53" s="264">
        <f t="shared" si="12"/>
        <v>0</v>
      </c>
      <c r="V53" s="31"/>
      <c r="W53" s="32"/>
      <c r="X53" s="265">
        <f t="shared" si="13"/>
        <v>0</v>
      </c>
      <c r="Y53" s="266">
        <f>O53+R53+U53+X53</f>
        <v>0</v>
      </c>
    </row>
    <row r="54" spans="1:25" ht="12.75">
      <c r="A54" s="263">
        <f>IF(B54&lt;&gt;"",MAX($A$8:A53)+1,"")</f>
      </c>
      <c r="B54" s="450"/>
      <c r="C54" s="42"/>
      <c r="D54" s="42"/>
      <c r="E54" s="42"/>
      <c r="F54" s="42"/>
      <c r="G54" s="42"/>
      <c r="H54" s="42"/>
      <c r="I54" s="42"/>
      <c r="J54" s="42"/>
      <c r="K54" s="42"/>
      <c r="L54" s="30"/>
      <c r="M54" s="31"/>
      <c r="N54" s="32"/>
      <c r="O54" s="264">
        <f>SUM(M54*N54)</f>
        <v>0</v>
      </c>
      <c r="P54" s="31"/>
      <c r="Q54" s="32"/>
      <c r="R54" s="264">
        <f>SUM(P54*Q54)</f>
        <v>0</v>
      </c>
      <c r="S54" s="31"/>
      <c r="T54" s="32"/>
      <c r="U54" s="264">
        <f>SUM(S54*T54)</f>
        <v>0</v>
      </c>
      <c r="V54" s="31"/>
      <c r="W54" s="32"/>
      <c r="X54" s="265">
        <f>SUM(V54*W54)</f>
        <v>0</v>
      </c>
      <c r="Y54" s="266">
        <f>O54+R54+U54+X54</f>
        <v>0</v>
      </c>
    </row>
    <row r="55" spans="1:25" ht="12.75">
      <c r="A55" s="263">
        <f>IF(B55&lt;&gt;"",MAX($A$8:A54)+1,"")</f>
      </c>
      <c r="B55" s="451"/>
      <c r="C55" s="42"/>
      <c r="D55" s="42"/>
      <c r="E55" s="42"/>
      <c r="F55" s="42"/>
      <c r="G55" s="42"/>
      <c r="H55" s="42"/>
      <c r="I55" s="42"/>
      <c r="J55" s="42"/>
      <c r="K55" s="42"/>
      <c r="L55" s="30"/>
      <c r="M55" s="37"/>
      <c r="N55" s="38"/>
      <c r="O55" s="264">
        <f aca="true" t="shared" si="16" ref="O55:O68">SUM(M55*N55)</f>
        <v>0</v>
      </c>
      <c r="P55" s="31"/>
      <c r="Q55" s="32"/>
      <c r="R55" s="264">
        <f>SUM(P55*Q55)</f>
        <v>0</v>
      </c>
      <c r="S55" s="31"/>
      <c r="T55" s="32"/>
      <c r="U55" s="264">
        <f aca="true" t="shared" si="17" ref="U55:U68">SUM(S55*T55)</f>
        <v>0</v>
      </c>
      <c r="V55" s="31"/>
      <c r="W55" s="32"/>
      <c r="X55" s="265">
        <f aca="true" t="shared" si="18" ref="X55:X68">SUM(V55*W55)</f>
        <v>0</v>
      </c>
      <c r="Y55" s="266">
        <f>O55+R55+U55+X55</f>
        <v>0</v>
      </c>
    </row>
    <row r="56" spans="1:25" ht="12.75">
      <c r="A56" s="263">
        <f>IF(B56&lt;&gt;"",MAX($A$8:A55)+1,"")</f>
      </c>
      <c r="B56" s="451"/>
      <c r="C56" s="42"/>
      <c r="D56" s="42"/>
      <c r="E56" s="42"/>
      <c r="F56" s="42"/>
      <c r="G56" s="42"/>
      <c r="H56" s="42"/>
      <c r="I56" s="42"/>
      <c r="J56" s="42"/>
      <c r="K56" s="42"/>
      <c r="L56" s="30"/>
      <c r="M56" s="37"/>
      <c r="N56" s="38"/>
      <c r="O56" s="264">
        <f t="shared" si="16"/>
        <v>0</v>
      </c>
      <c r="P56" s="37"/>
      <c r="Q56" s="38"/>
      <c r="R56" s="264">
        <f aca="true" t="shared" si="19" ref="R56:R68">SUM(P56*Q56)</f>
        <v>0</v>
      </c>
      <c r="S56" s="37"/>
      <c r="T56" s="38"/>
      <c r="U56" s="264">
        <f t="shared" si="17"/>
        <v>0</v>
      </c>
      <c r="V56" s="37"/>
      <c r="W56" s="38"/>
      <c r="X56" s="265">
        <f t="shared" si="18"/>
        <v>0</v>
      </c>
      <c r="Y56" s="266">
        <f aca="true" t="shared" si="20" ref="Y56:Y67">O56+R56+U56+X56</f>
        <v>0</v>
      </c>
    </row>
    <row r="57" spans="1:25" ht="12.75">
      <c r="A57" s="263">
        <f>IF(B57&lt;&gt;"",MAX($A$8:A56)+1,"")</f>
      </c>
      <c r="B57" s="451"/>
      <c r="C57" s="42"/>
      <c r="D57" s="42"/>
      <c r="E57" s="42"/>
      <c r="F57" s="42"/>
      <c r="G57" s="42"/>
      <c r="H57" s="42"/>
      <c r="I57" s="42"/>
      <c r="J57" s="42"/>
      <c r="K57" s="42"/>
      <c r="L57" s="30"/>
      <c r="M57" s="37"/>
      <c r="N57" s="38"/>
      <c r="O57" s="264">
        <f t="shared" si="16"/>
        <v>0</v>
      </c>
      <c r="P57" s="37"/>
      <c r="Q57" s="38"/>
      <c r="R57" s="264">
        <f t="shared" si="19"/>
        <v>0</v>
      </c>
      <c r="S57" s="37"/>
      <c r="T57" s="38"/>
      <c r="U57" s="264">
        <f t="shared" si="17"/>
        <v>0</v>
      </c>
      <c r="V57" s="37"/>
      <c r="W57" s="38"/>
      <c r="X57" s="265">
        <f t="shared" si="18"/>
        <v>0</v>
      </c>
      <c r="Y57" s="266">
        <f t="shared" si="20"/>
        <v>0</v>
      </c>
    </row>
    <row r="58" spans="1:25" ht="12.75">
      <c r="A58" s="263">
        <f>IF(B58&lt;&gt;"",MAX($A$8:A57)+1,"")</f>
      </c>
      <c r="B58" s="451"/>
      <c r="C58" s="42"/>
      <c r="D58" s="42"/>
      <c r="E58" s="42"/>
      <c r="F58" s="42"/>
      <c r="G58" s="42"/>
      <c r="H58" s="42"/>
      <c r="I58" s="42"/>
      <c r="J58" s="42"/>
      <c r="K58" s="42"/>
      <c r="L58" s="30"/>
      <c r="M58" s="37"/>
      <c r="N58" s="38"/>
      <c r="O58" s="264">
        <f t="shared" si="16"/>
        <v>0</v>
      </c>
      <c r="P58" s="37"/>
      <c r="Q58" s="38"/>
      <c r="R58" s="264">
        <f t="shared" si="19"/>
        <v>0</v>
      </c>
      <c r="S58" s="37"/>
      <c r="T58" s="38"/>
      <c r="U58" s="264">
        <f t="shared" si="17"/>
        <v>0</v>
      </c>
      <c r="V58" s="37"/>
      <c r="W58" s="38"/>
      <c r="X58" s="265">
        <f t="shared" si="18"/>
        <v>0</v>
      </c>
      <c r="Y58" s="266">
        <f t="shared" si="20"/>
        <v>0</v>
      </c>
    </row>
    <row r="59" spans="1:25" ht="12.75">
      <c r="A59" s="263">
        <f>IF(B59&lt;&gt;"",MAX($A$8:A58)+1,"")</f>
      </c>
      <c r="B59" s="450"/>
      <c r="C59" s="42"/>
      <c r="D59" s="42"/>
      <c r="E59" s="42"/>
      <c r="F59" s="42"/>
      <c r="G59" s="42"/>
      <c r="H59" s="42"/>
      <c r="I59" s="42"/>
      <c r="J59" s="42"/>
      <c r="K59" s="42"/>
      <c r="L59" s="30"/>
      <c r="M59" s="31"/>
      <c r="N59" s="32"/>
      <c r="O59" s="264">
        <f t="shared" si="16"/>
        <v>0</v>
      </c>
      <c r="P59" s="31"/>
      <c r="Q59" s="32"/>
      <c r="R59" s="264">
        <f t="shared" si="19"/>
        <v>0</v>
      </c>
      <c r="S59" s="31"/>
      <c r="T59" s="32"/>
      <c r="U59" s="264">
        <f t="shared" si="17"/>
        <v>0</v>
      </c>
      <c r="V59" s="31"/>
      <c r="W59" s="32"/>
      <c r="X59" s="265">
        <f t="shared" si="18"/>
        <v>0</v>
      </c>
      <c r="Y59" s="266">
        <f t="shared" si="20"/>
        <v>0</v>
      </c>
    </row>
    <row r="60" spans="1:25" ht="12.75">
      <c r="A60" s="263">
        <f>IF(B60&lt;&gt;"",MAX($A$8:A59)+1,"")</f>
      </c>
      <c r="B60" s="450"/>
      <c r="C60" s="42"/>
      <c r="D60" s="42"/>
      <c r="E60" s="42"/>
      <c r="F60" s="42"/>
      <c r="G60" s="42"/>
      <c r="H60" s="42"/>
      <c r="I60" s="42"/>
      <c r="J60" s="42"/>
      <c r="K60" s="42"/>
      <c r="L60" s="30"/>
      <c r="M60" s="31"/>
      <c r="N60" s="32"/>
      <c r="O60" s="264">
        <f t="shared" si="16"/>
        <v>0</v>
      </c>
      <c r="P60" s="31"/>
      <c r="Q60" s="32"/>
      <c r="R60" s="264">
        <f t="shared" si="19"/>
        <v>0</v>
      </c>
      <c r="S60" s="31"/>
      <c r="T60" s="32"/>
      <c r="U60" s="264">
        <f t="shared" si="17"/>
        <v>0</v>
      </c>
      <c r="V60" s="31"/>
      <c r="W60" s="32"/>
      <c r="X60" s="265">
        <f t="shared" si="18"/>
        <v>0</v>
      </c>
      <c r="Y60" s="266">
        <f t="shared" si="20"/>
        <v>0</v>
      </c>
    </row>
    <row r="61" spans="1:25" ht="12.75">
      <c r="A61" s="263">
        <f>IF(B61&lt;&gt;"",MAX($A$8:A60)+1,"")</f>
      </c>
      <c r="B61" s="450"/>
      <c r="C61" s="42"/>
      <c r="D61" s="42"/>
      <c r="E61" s="42"/>
      <c r="F61" s="42"/>
      <c r="G61" s="42"/>
      <c r="H61" s="42"/>
      <c r="I61" s="42"/>
      <c r="J61" s="42"/>
      <c r="K61" s="42"/>
      <c r="L61" s="30"/>
      <c r="M61" s="31"/>
      <c r="N61" s="32"/>
      <c r="O61" s="264">
        <f t="shared" si="16"/>
        <v>0</v>
      </c>
      <c r="P61" s="31"/>
      <c r="Q61" s="32"/>
      <c r="R61" s="264">
        <f t="shared" si="19"/>
        <v>0</v>
      </c>
      <c r="S61" s="31"/>
      <c r="T61" s="32"/>
      <c r="U61" s="264">
        <f t="shared" si="17"/>
        <v>0</v>
      </c>
      <c r="V61" s="31"/>
      <c r="W61" s="32"/>
      <c r="X61" s="265">
        <f t="shared" si="18"/>
        <v>0</v>
      </c>
      <c r="Y61" s="266">
        <f t="shared" si="20"/>
        <v>0</v>
      </c>
    </row>
    <row r="62" spans="1:25" ht="12.75">
      <c r="A62" s="263">
        <f>IF(B62&lt;&gt;"",MAX($A$8:A61)+1,"")</f>
      </c>
      <c r="B62" s="450"/>
      <c r="C62" s="42"/>
      <c r="D62" s="42"/>
      <c r="E62" s="42"/>
      <c r="F62" s="42"/>
      <c r="G62" s="42"/>
      <c r="H62" s="42"/>
      <c r="I62" s="42"/>
      <c r="J62" s="42"/>
      <c r="K62" s="42"/>
      <c r="L62" s="30"/>
      <c r="M62" s="31"/>
      <c r="N62" s="32"/>
      <c r="O62" s="264">
        <f t="shared" si="16"/>
        <v>0</v>
      </c>
      <c r="P62" s="31"/>
      <c r="Q62" s="32"/>
      <c r="R62" s="264">
        <f t="shared" si="19"/>
        <v>0</v>
      </c>
      <c r="S62" s="31"/>
      <c r="T62" s="32"/>
      <c r="U62" s="264">
        <f t="shared" si="17"/>
        <v>0</v>
      </c>
      <c r="V62" s="31"/>
      <c r="W62" s="32"/>
      <c r="X62" s="265">
        <f t="shared" si="18"/>
        <v>0</v>
      </c>
      <c r="Y62" s="266">
        <f t="shared" si="20"/>
        <v>0</v>
      </c>
    </row>
    <row r="63" spans="1:25" ht="12.75">
      <c r="A63" s="263">
        <f>IF(B63&lt;&gt;"",MAX($A$8:A62)+1,"")</f>
      </c>
      <c r="B63" s="450"/>
      <c r="C63" s="42"/>
      <c r="D63" s="42"/>
      <c r="E63" s="42"/>
      <c r="F63" s="42"/>
      <c r="G63" s="42"/>
      <c r="H63" s="42"/>
      <c r="I63" s="42"/>
      <c r="J63" s="42"/>
      <c r="K63" s="42"/>
      <c r="L63" s="30"/>
      <c r="M63" s="31"/>
      <c r="N63" s="32"/>
      <c r="O63" s="264">
        <f t="shared" si="16"/>
        <v>0</v>
      </c>
      <c r="P63" s="31"/>
      <c r="Q63" s="32"/>
      <c r="R63" s="264">
        <f t="shared" si="19"/>
        <v>0</v>
      </c>
      <c r="S63" s="31"/>
      <c r="T63" s="32"/>
      <c r="U63" s="264">
        <f t="shared" si="17"/>
        <v>0</v>
      </c>
      <c r="V63" s="31"/>
      <c r="W63" s="32"/>
      <c r="X63" s="265">
        <f t="shared" si="18"/>
        <v>0</v>
      </c>
      <c r="Y63" s="266">
        <f t="shared" si="20"/>
        <v>0</v>
      </c>
    </row>
    <row r="64" spans="1:25" ht="12.75">
      <c r="A64" s="263">
        <f>IF(B64&lt;&gt;"",MAX($A$8:A63)+1,"")</f>
      </c>
      <c r="B64" s="450"/>
      <c r="C64" s="42"/>
      <c r="D64" s="42"/>
      <c r="E64" s="42"/>
      <c r="F64" s="42"/>
      <c r="G64" s="42"/>
      <c r="H64" s="42"/>
      <c r="I64" s="42"/>
      <c r="J64" s="42"/>
      <c r="K64" s="42"/>
      <c r="L64" s="30"/>
      <c r="M64" s="31"/>
      <c r="N64" s="32"/>
      <c r="O64" s="264">
        <f t="shared" si="16"/>
        <v>0</v>
      </c>
      <c r="P64" s="31"/>
      <c r="Q64" s="32"/>
      <c r="R64" s="264">
        <f t="shared" si="19"/>
        <v>0</v>
      </c>
      <c r="S64" s="31"/>
      <c r="T64" s="32"/>
      <c r="U64" s="264">
        <f t="shared" si="17"/>
        <v>0</v>
      </c>
      <c r="V64" s="31"/>
      <c r="W64" s="32"/>
      <c r="X64" s="265">
        <f t="shared" si="18"/>
        <v>0</v>
      </c>
      <c r="Y64" s="266">
        <f t="shared" si="20"/>
        <v>0</v>
      </c>
    </row>
    <row r="65" spans="1:25" ht="12.75">
      <c r="A65" s="263">
        <f>IF(B65&lt;&gt;"",MAX($A$8:A64)+1,"")</f>
      </c>
      <c r="B65" s="450"/>
      <c r="C65" s="42"/>
      <c r="D65" s="42"/>
      <c r="E65" s="42"/>
      <c r="F65" s="42"/>
      <c r="G65" s="42"/>
      <c r="H65" s="42"/>
      <c r="I65" s="42"/>
      <c r="J65" s="42"/>
      <c r="K65" s="42"/>
      <c r="L65" s="30"/>
      <c r="M65" s="31"/>
      <c r="N65" s="32"/>
      <c r="O65" s="264">
        <f t="shared" si="16"/>
        <v>0</v>
      </c>
      <c r="P65" s="31"/>
      <c r="Q65" s="32"/>
      <c r="R65" s="264">
        <f t="shared" si="19"/>
        <v>0</v>
      </c>
      <c r="S65" s="31"/>
      <c r="T65" s="32"/>
      <c r="U65" s="264">
        <f t="shared" si="17"/>
        <v>0</v>
      </c>
      <c r="V65" s="31"/>
      <c r="W65" s="32"/>
      <c r="X65" s="265">
        <f t="shared" si="18"/>
        <v>0</v>
      </c>
      <c r="Y65" s="266">
        <f t="shared" si="20"/>
        <v>0</v>
      </c>
    </row>
    <row r="66" spans="1:25" ht="12.75">
      <c r="A66" s="263">
        <f>IF(B66&lt;&gt;"",MAX($A$8:A65)+1,"")</f>
      </c>
      <c r="B66" s="450"/>
      <c r="C66" s="42"/>
      <c r="D66" s="42"/>
      <c r="E66" s="42"/>
      <c r="F66" s="42"/>
      <c r="G66" s="42"/>
      <c r="H66" s="42"/>
      <c r="I66" s="42"/>
      <c r="J66" s="42"/>
      <c r="K66" s="42"/>
      <c r="L66" s="30"/>
      <c r="M66" s="31"/>
      <c r="N66" s="32"/>
      <c r="O66" s="264">
        <f t="shared" si="16"/>
        <v>0</v>
      </c>
      <c r="P66" s="31"/>
      <c r="Q66" s="32"/>
      <c r="R66" s="264">
        <f t="shared" si="19"/>
        <v>0</v>
      </c>
      <c r="S66" s="31"/>
      <c r="T66" s="32"/>
      <c r="U66" s="264">
        <f t="shared" si="17"/>
        <v>0</v>
      </c>
      <c r="V66" s="31"/>
      <c r="W66" s="32"/>
      <c r="X66" s="265">
        <f t="shared" si="18"/>
        <v>0</v>
      </c>
      <c r="Y66" s="266">
        <f t="shared" si="20"/>
        <v>0</v>
      </c>
    </row>
    <row r="67" spans="1:25" ht="12.75">
      <c r="A67" s="263">
        <f>IF(B67&lt;&gt;"",MAX($A$8:A66)+1,"")</f>
      </c>
      <c r="B67" s="450"/>
      <c r="C67" s="42"/>
      <c r="D67" s="42"/>
      <c r="E67" s="42"/>
      <c r="F67" s="42"/>
      <c r="G67" s="42"/>
      <c r="H67" s="42"/>
      <c r="I67" s="42"/>
      <c r="J67" s="42"/>
      <c r="K67" s="42"/>
      <c r="L67" s="30"/>
      <c r="M67" s="31"/>
      <c r="N67" s="32"/>
      <c r="O67" s="264">
        <f t="shared" si="16"/>
        <v>0</v>
      </c>
      <c r="P67" s="31"/>
      <c r="Q67" s="32"/>
      <c r="R67" s="264">
        <f t="shared" si="19"/>
        <v>0</v>
      </c>
      <c r="S67" s="31"/>
      <c r="T67" s="32"/>
      <c r="U67" s="264">
        <f t="shared" si="17"/>
        <v>0</v>
      </c>
      <c r="V67" s="31"/>
      <c r="W67" s="32"/>
      <c r="X67" s="265">
        <f t="shared" si="18"/>
        <v>0</v>
      </c>
      <c r="Y67" s="266">
        <f t="shared" si="20"/>
        <v>0</v>
      </c>
    </row>
    <row r="68" spans="1:25" ht="13.5" thickBot="1">
      <c r="A68" s="267">
        <f>IF(B68&lt;&gt;"",MAX($A$8:A67)+1,"")</f>
      </c>
      <c r="B68" s="452"/>
      <c r="C68" s="43"/>
      <c r="D68" s="43"/>
      <c r="E68" s="43"/>
      <c r="F68" s="43"/>
      <c r="G68" s="43"/>
      <c r="H68" s="43"/>
      <c r="I68" s="43"/>
      <c r="J68" s="43"/>
      <c r="K68" s="43"/>
      <c r="L68" s="36"/>
      <c r="M68" s="37"/>
      <c r="N68" s="38"/>
      <c r="O68" s="269">
        <f t="shared" si="16"/>
        <v>0</v>
      </c>
      <c r="P68" s="37"/>
      <c r="Q68" s="38"/>
      <c r="R68" s="269">
        <f t="shared" si="19"/>
        <v>0</v>
      </c>
      <c r="S68" s="37"/>
      <c r="T68" s="38"/>
      <c r="U68" s="269">
        <f t="shared" si="17"/>
        <v>0</v>
      </c>
      <c r="V68" s="37"/>
      <c r="W68" s="38"/>
      <c r="X68" s="273">
        <f t="shared" si="18"/>
        <v>0</v>
      </c>
      <c r="Y68" s="271">
        <f>O68+R68+U68+X68</f>
        <v>0</v>
      </c>
    </row>
    <row r="69" spans="1:43" s="257" customFormat="1" ht="13.5" customHeight="1" thickBot="1">
      <c r="A69" s="274"/>
      <c r="B69" s="809">
        <f>Budżet_ogółem!$B$8</f>
      </c>
      <c r="C69" s="810"/>
      <c r="D69" s="810"/>
      <c r="E69" s="810"/>
      <c r="F69" s="810"/>
      <c r="G69" s="810"/>
      <c r="H69" s="810"/>
      <c r="I69" s="810"/>
      <c r="J69" s="810"/>
      <c r="K69" s="810"/>
      <c r="L69" s="811"/>
      <c r="M69" s="818">
        <f>SUM(O70:O99)</f>
        <v>0</v>
      </c>
      <c r="N69" s="819"/>
      <c r="O69" s="820"/>
      <c r="P69" s="818">
        <f>SUM(R70:R99)</f>
        <v>0</v>
      </c>
      <c r="Q69" s="819"/>
      <c r="R69" s="820"/>
      <c r="S69" s="818">
        <f>SUM(U70:U99)</f>
        <v>0</v>
      </c>
      <c r="T69" s="819"/>
      <c r="U69" s="820"/>
      <c r="V69" s="818">
        <f>SUM(X70:X99)</f>
        <v>0</v>
      </c>
      <c r="W69" s="819"/>
      <c r="X69" s="820"/>
      <c r="Y69" s="335">
        <f>M69+P69+S69+V69</f>
        <v>0</v>
      </c>
      <c r="Z69" s="256"/>
      <c r="AA69" s="284"/>
      <c r="AB69" s="284"/>
      <c r="AC69" s="256"/>
      <c r="AD69" s="256"/>
      <c r="AE69" s="256"/>
      <c r="AF69" s="256"/>
      <c r="AG69" s="256"/>
      <c r="AH69" s="256"/>
      <c r="AI69" s="256"/>
      <c r="AJ69" s="256"/>
      <c r="AK69" s="256"/>
      <c r="AL69" s="256"/>
      <c r="AM69" s="256"/>
      <c r="AN69" s="256"/>
      <c r="AO69" s="256"/>
      <c r="AP69" s="256"/>
      <c r="AQ69" s="256"/>
    </row>
    <row r="70" spans="1:25" ht="12.75">
      <c r="A70" s="258">
        <f>IF(B70&lt;&gt;"",MAX($A$8:A69)+1,"")</f>
      </c>
      <c r="B70" s="450"/>
      <c r="C70" s="29"/>
      <c r="D70" s="29"/>
      <c r="E70" s="29"/>
      <c r="F70" s="29"/>
      <c r="G70" s="29"/>
      <c r="H70" s="29"/>
      <c r="I70" s="29"/>
      <c r="J70" s="29"/>
      <c r="K70" s="29"/>
      <c r="L70" s="41"/>
      <c r="M70" s="25"/>
      <c r="N70" s="26"/>
      <c r="O70" s="260">
        <f>SUM(M70*N70)</f>
        <v>0</v>
      </c>
      <c r="P70" s="25"/>
      <c r="Q70" s="26"/>
      <c r="R70" s="260">
        <f>SUM(P70*Q70)</f>
        <v>0</v>
      </c>
      <c r="S70" s="25"/>
      <c r="T70" s="26"/>
      <c r="U70" s="260">
        <f>SUM(S70*T70)</f>
        <v>0</v>
      </c>
      <c r="V70" s="25"/>
      <c r="W70" s="26"/>
      <c r="X70" s="272">
        <f>SUM(V70*W70)</f>
        <v>0</v>
      </c>
      <c r="Y70" s="262">
        <f>O70+R70+U70+X70</f>
        <v>0</v>
      </c>
    </row>
    <row r="71" spans="1:25" ht="12.75">
      <c r="A71" s="263">
        <f>IF(B71&lt;&gt;"",MAX($A$8:A70)+1,"")</f>
      </c>
      <c r="B71" s="450"/>
      <c r="C71" s="42"/>
      <c r="D71" s="42"/>
      <c r="E71" s="42"/>
      <c r="F71" s="42"/>
      <c r="G71" s="42"/>
      <c r="H71" s="42"/>
      <c r="I71" s="42"/>
      <c r="J71" s="42"/>
      <c r="K71" s="42"/>
      <c r="L71" s="30"/>
      <c r="M71" s="31"/>
      <c r="N71" s="32"/>
      <c r="O71" s="264">
        <f aca="true" t="shared" si="21" ref="O71:O84">SUM(M71*N71)</f>
        <v>0</v>
      </c>
      <c r="P71" s="31"/>
      <c r="Q71" s="32"/>
      <c r="R71" s="264">
        <f aca="true" t="shared" si="22" ref="R71:R84">SUM(P71*Q71)</f>
        <v>0</v>
      </c>
      <c r="S71" s="31"/>
      <c r="T71" s="32"/>
      <c r="U71" s="264">
        <f aca="true" t="shared" si="23" ref="U71:U84">SUM(S71*T71)</f>
        <v>0</v>
      </c>
      <c r="V71" s="31"/>
      <c r="W71" s="32"/>
      <c r="X71" s="265">
        <f aca="true" t="shared" si="24" ref="X71:X84">SUM(V71*W71)</f>
        <v>0</v>
      </c>
      <c r="Y71" s="266">
        <f>O71+R71+U71+X71</f>
        <v>0</v>
      </c>
    </row>
    <row r="72" spans="1:25" ht="12.75">
      <c r="A72" s="263">
        <f>IF(B72&lt;&gt;"",MAX($A$8:A71)+1,"")</f>
      </c>
      <c r="B72" s="450"/>
      <c r="C72" s="42"/>
      <c r="D72" s="42"/>
      <c r="E72" s="42"/>
      <c r="F72" s="42"/>
      <c r="G72" s="42"/>
      <c r="H72" s="42"/>
      <c r="I72" s="42"/>
      <c r="J72" s="42"/>
      <c r="K72" s="42"/>
      <c r="L72" s="30"/>
      <c r="M72" s="31"/>
      <c r="N72" s="32"/>
      <c r="O72" s="264">
        <f t="shared" si="21"/>
        <v>0</v>
      </c>
      <c r="P72" s="31"/>
      <c r="Q72" s="32"/>
      <c r="R72" s="264">
        <f t="shared" si="22"/>
        <v>0</v>
      </c>
      <c r="S72" s="31"/>
      <c r="T72" s="32"/>
      <c r="U72" s="264">
        <f t="shared" si="23"/>
        <v>0</v>
      </c>
      <c r="V72" s="31"/>
      <c r="W72" s="32"/>
      <c r="X72" s="265">
        <f t="shared" si="24"/>
        <v>0</v>
      </c>
      <c r="Y72" s="266">
        <f aca="true" t="shared" si="25" ref="Y72:Y83">O72+R72+U72+X72</f>
        <v>0</v>
      </c>
    </row>
    <row r="73" spans="1:25" ht="12.75">
      <c r="A73" s="263">
        <f>IF(B73&lt;&gt;"",MAX($A$8:A72)+1,"")</f>
      </c>
      <c r="B73" s="450"/>
      <c r="C73" s="42"/>
      <c r="D73" s="42"/>
      <c r="E73" s="42"/>
      <c r="F73" s="42"/>
      <c r="G73" s="42"/>
      <c r="H73" s="42"/>
      <c r="I73" s="42"/>
      <c r="J73" s="42"/>
      <c r="K73" s="42"/>
      <c r="L73" s="30"/>
      <c r="M73" s="31"/>
      <c r="N73" s="32"/>
      <c r="O73" s="264">
        <f t="shared" si="21"/>
        <v>0</v>
      </c>
      <c r="P73" s="31"/>
      <c r="Q73" s="32"/>
      <c r="R73" s="264">
        <f t="shared" si="22"/>
        <v>0</v>
      </c>
      <c r="S73" s="31"/>
      <c r="T73" s="32"/>
      <c r="U73" s="264">
        <f t="shared" si="23"/>
        <v>0</v>
      </c>
      <c r="V73" s="31"/>
      <c r="W73" s="32"/>
      <c r="X73" s="265">
        <f t="shared" si="24"/>
        <v>0</v>
      </c>
      <c r="Y73" s="266">
        <f t="shared" si="25"/>
        <v>0</v>
      </c>
    </row>
    <row r="74" spans="1:25" ht="12.75">
      <c r="A74" s="263">
        <f>IF(B74&lt;&gt;"",MAX($A$8:A73)+1,"")</f>
      </c>
      <c r="B74" s="450"/>
      <c r="C74" s="42"/>
      <c r="D74" s="42"/>
      <c r="E74" s="42"/>
      <c r="F74" s="42"/>
      <c r="G74" s="42"/>
      <c r="H74" s="42"/>
      <c r="I74" s="42"/>
      <c r="J74" s="42"/>
      <c r="K74" s="42"/>
      <c r="L74" s="30"/>
      <c r="M74" s="31"/>
      <c r="N74" s="32"/>
      <c r="O74" s="264">
        <f t="shared" si="21"/>
        <v>0</v>
      </c>
      <c r="P74" s="31"/>
      <c r="Q74" s="32"/>
      <c r="R74" s="264">
        <f t="shared" si="22"/>
        <v>0</v>
      </c>
      <c r="S74" s="31"/>
      <c r="T74" s="32"/>
      <c r="U74" s="264">
        <f t="shared" si="23"/>
        <v>0</v>
      </c>
      <c r="V74" s="31"/>
      <c r="W74" s="32"/>
      <c r="X74" s="265">
        <f t="shared" si="24"/>
        <v>0</v>
      </c>
      <c r="Y74" s="266">
        <f t="shared" si="25"/>
        <v>0</v>
      </c>
    </row>
    <row r="75" spans="1:25" ht="12.75">
      <c r="A75" s="263">
        <f>IF(B75&lt;&gt;"",MAX($A$8:A74)+1,"")</f>
      </c>
      <c r="B75" s="450"/>
      <c r="C75" s="42"/>
      <c r="D75" s="42"/>
      <c r="E75" s="42"/>
      <c r="F75" s="42"/>
      <c r="G75" s="42"/>
      <c r="H75" s="42"/>
      <c r="I75" s="42"/>
      <c r="J75" s="42"/>
      <c r="K75" s="42"/>
      <c r="L75" s="30"/>
      <c r="M75" s="31"/>
      <c r="N75" s="32"/>
      <c r="O75" s="264">
        <f t="shared" si="21"/>
        <v>0</v>
      </c>
      <c r="P75" s="31"/>
      <c r="Q75" s="32"/>
      <c r="R75" s="264">
        <f t="shared" si="22"/>
        <v>0</v>
      </c>
      <c r="S75" s="31"/>
      <c r="T75" s="32"/>
      <c r="U75" s="264">
        <f t="shared" si="23"/>
        <v>0</v>
      </c>
      <c r="V75" s="31"/>
      <c r="W75" s="32"/>
      <c r="X75" s="265">
        <f t="shared" si="24"/>
        <v>0</v>
      </c>
      <c r="Y75" s="266">
        <f t="shared" si="25"/>
        <v>0</v>
      </c>
    </row>
    <row r="76" spans="1:25" ht="12.75">
      <c r="A76" s="263">
        <f>IF(B76&lt;&gt;"",MAX($A$8:A75)+1,"")</f>
      </c>
      <c r="B76" s="450"/>
      <c r="C76" s="42"/>
      <c r="D76" s="42"/>
      <c r="E76" s="42"/>
      <c r="F76" s="42"/>
      <c r="G76" s="42"/>
      <c r="H76" s="42"/>
      <c r="I76" s="42"/>
      <c r="J76" s="42"/>
      <c r="K76" s="42"/>
      <c r="L76" s="30"/>
      <c r="M76" s="31"/>
      <c r="N76" s="32"/>
      <c r="O76" s="264">
        <f t="shared" si="21"/>
        <v>0</v>
      </c>
      <c r="P76" s="31"/>
      <c r="Q76" s="32"/>
      <c r="R76" s="264">
        <f t="shared" si="22"/>
        <v>0</v>
      </c>
      <c r="S76" s="31"/>
      <c r="T76" s="32"/>
      <c r="U76" s="264">
        <f t="shared" si="23"/>
        <v>0</v>
      </c>
      <c r="V76" s="31"/>
      <c r="W76" s="32"/>
      <c r="X76" s="265">
        <f t="shared" si="24"/>
        <v>0</v>
      </c>
      <c r="Y76" s="266">
        <f t="shared" si="25"/>
        <v>0</v>
      </c>
    </row>
    <row r="77" spans="1:25" ht="12.75">
      <c r="A77" s="263">
        <f>IF(B77&lt;&gt;"",MAX($A$8:A76)+1,"")</f>
      </c>
      <c r="B77" s="450"/>
      <c r="C77" s="42"/>
      <c r="D77" s="42"/>
      <c r="E77" s="42"/>
      <c r="F77" s="42"/>
      <c r="G77" s="42"/>
      <c r="H77" s="42"/>
      <c r="I77" s="42"/>
      <c r="J77" s="42"/>
      <c r="K77" s="42"/>
      <c r="L77" s="30"/>
      <c r="M77" s="31"/>
      <c r="N77" s="32"/>
      <c r="O77" s="264">
        <f t="shared" si="21"/>
        <v>0</v>
      </c>
      <c r="P77" s="31"/>
      <c r="Q77" s="32"/>
      <c r="R77" s="264">
        <f t="shared" si="22"/>
        <v>0</v>
      </c>
      <c r="S77" s="31"/>
      <c r="T77" s="32"/>
      <c r="U77" s="264">
        <f t="shared" si="23"/>
        <v>0</v>
      </c>
      <c r="V77" s="31"/>
      <c r="W77" s="32"/>
      <c r="X77" s="265">
        <f t="shared" si="24"/>
        <v>0</v>
      </c>
      <c r="Y77" s="266">
        <f t="shared" si="25"/>
        <v>0</v>
      </c>
    </row>
    <row r="78" spans="1:25" ht="12.75">
      <c r="A78" s="263">
        <f>IF(B78&lt;&gt;"",MAX($A$8:A77)+1,"")</f>
      </c>
      <c r="B78" s="450"/>
      <c r="C78" s="42"/>
      <c r="D78" s="42"/>
      <c r="E78" s="42"/>
      <c r="F78" s="42"/>
      <c r="G78" s="42"/>
      <c r="H78" s="42"/>
      <c r="I78" s="42"/>
      <c r="J78" s="42"/>
      <c r="K78" s="42"/>
      <c r="L78" s="30"/>
      <c r="M78" s="31"/>
      <c r="N78" s="32"/>
      <c r="O78" s="264">
        <f t="shared" si="21"/>
        <v>0</v>
      </c>
      <c r="P78" s="31"/>
      <c r="Q78" s="32"/>
      <c r="R78" s="264">
        <f t="shared" si="22"/>
        <v>0</v>
      </c>
      <c r="S78" s="31"/>
      <c r="T78" s="32"/>
      <c r="U78" s="264">
        <f t="shared" si="23"/>
        <v>0</v>
      </c>
      <c r="V78" s="31"/>
      <c r="W78" s="32"/>
      <c r="X78" s="265">
        <f t="shared" si="24"/>
        <v>0</v>
      </c>
      <c r="Y78" s="266">
        <f t="shared" si="25"/>
        <v>0</v>
      </c>
    </row>
    <row r="79" spans="1:25" ht="12.75">
      <c r="A79" s="263">
        <f>IF(B79&lt;&gt;"",MAX($A$8:A78)+1,"")</f>
      </c>
      <c r="B79" s="450"/>
      <c r="C79" s="42"/>
      <c r="D79" s="42"/>
      <c r="E79" s="42"/>
      <c r="F79" s="42"/>
      <c r="G79" s="42"/>
      <c r="H79" s="42"/>
      <c r="I79" s="42"/>
      <c r="J79" s="42"/>
      <c r="K79" s="42"/>
      <c r="L79" s="30"/>
      <c r="M79" s="31"/>
      <c r="N79" s="32"/>
      <c r="O79" s="264">
        <f t="shared" si="21"/>
        <v>0</v>
      </c>
      <c r="P79" s="31"/>
      <c r="Q79" s="32"/>
      <c r="R79" s="264">
        <f t="shared" si="22"/>
        <v>0</v>
      </c>
      <c r="S79" s="31"/>
      <c r="T79" s="32"/>
      <c r="U79" s="264">
        <f t="shared" si="23"/>
        <v>0</v>
      </c>
      <c r="V79" s="31"/>
      <c r="W79" s="32"/>
      <c r="X79" s="265">
        <f t="shared" si="24"/>
        <v>0</v>
      </c>
      <c r="Y79" s="266">
        <f t="shared" si="25"/>
        <v>0</v>
      </c>
    </row>
    <row r="80" spans="1:25" ht="12.75">
      <c r="A80" s="263">
        <f>IF(B80&lt;&gt;"",MAX($A$8:A79)+1,"")</f>
      </c>
      <c r="B80" s="450"/>
      <c r="C80" s="42"/>
      <c r="D80" s="42"/>
      <c r="E80" s="42"/>
      <c r="F80" s="42"/>
      <c r="G80" s="42"/>
      <c r="H80" s="42"/>
      <c r="I80" s="42"/>
      <c r="J80" s="42"/>
      <c r="K80" s="42"/>
      <c r="L80" s="30"/>
      <c r="M80" s="31"/>
      <c r="N80" s="32"/>
      <c r="O80" s="264">
        <f t="shared" si="21"/>
        <v>0</v>
      </c>
      <c r="P80" s="31"/>
      <c r="Q80" s="32"/>
      <c r="R80" s="264">
        <f t="shared" si="22"/>
        <v>0</v>
      </c>
      <c r="S80" s="31"/>
      <c r="T80" s="32"/>
      <c r="U80" s="264">
        <f t="shared" si="23"/>
        <v>0</v>
      </c>
      <c r="V80" s="31"/>
      <c r="W80" s="32"/>
      <c r="X80" s="265">
        <f t="shared" si="24"/>
        <v>0</v>
      </c>
      <c r="Y80" s="266">
        <f t="shared" si="25"/>
        <v>0</v>
      </c>
    </row>
    <row r="81" spans="1:25" ht="12.75">
      <c r="A81" s="263">
        <f>IF(B81&lt;&gt;"",MAX($A$8:A80)+1,"")</f>
      </c>
      <c r="B81" s="450"/>
      <c r="C81" s="42"/>
      <c r="D81" s="42"/>
      <c r="E81" s="42"/>
      <c r="F81" s="42"/>
      <c r="G81" s="42"/>
      <c r="H81" s="42"/>
      <c r="I81" s="42"/>
      <c r="J81" s="42"/>
      <c r="K81" s="42"/>
      <c r="L81" s="30"/>
      <c r="M81" s="31"/>
      <c r="N81" s="32"/>
      <c r="O81" s="264">
        <f t="shared" si="21"/>
        <v>0</v>
      </c>
      <c r="P81" s="31"/>
      <c r="Q81" s="32"/>
      <c r="R81" s="264">
        <f t="shared" si="22"/>
        <v>0</v>
      </c>
      <c r="S81" s="31"/>
      <c r="T81" s="32"/>
      <c r="U81" s="264">
        <f t="shared" si="23"/>
        <v>0</v>
      </c>
      <c r="V81" s="31"/>
      <c r="W81" s="32"/>
      <c r="X81" s="265">
        <f t="shared" si="24"/>
        <v>0</v>
      </c>
      <c r="Y81" s="266">
        <f t="shared" si="25"/>
        <v>0</v>
      </c>
    </row>
    <row r="82" spans="1:25" ht="12.75">
      <c r="A82" s="263">
        <f>IF(B82&lt;&gt;"",MAX($A$8:A81)+1,"")</f>
      </c>
      <c r="B82" s="450"/>
      <c r="C82" s="42"/>
      <c r="D82" s="42"/>
      <c r="E82" s="42"/>
      <c r="F82" s="42"/>
      <c r="G82" s="42"/>
      <c r="H82" s="42"/>
      <c r="I82" s="42"/>
      <c r="J82" s="42"/>
      <c r="K82" s="42"/>
      <c r="L82" s="30"/>
      <c r="M82" s="31"/>
      <c r="N82" s="32"/>
      <c r="O82" s="264">
        <f t="shared" si="21"/>
        <v>0</v>
      </c>
      <c r="P82" s="31"/>
      <c r="Q82" s="32"/>
      <c r="R82" s="264">
        <f t="shared" si="22"/>
        <v>0</v>
      </c>
      <c r="S82" s="31"/>
      <c r="T82" s="32"/>
      <c r="U82" s="264">
        <f t="shared" si="23"/>
        <v>0</v>
      </c>
      <c r="V82" s="31"/>
      <c r="W82" s="32"/>
      <c r="X82" s="265">
        <f t="shared" si="24"/>
        <v>0</v>
      </c>
      <c r="Y82" s="266">
        <f t="shared" si="25"/>
        <v>0</v>
      </c>
    </row>
    <row r="83" spans="1:25" ht="12.75">
      <c r="A83" s="263">
        <f>IF(B83&lt;&gt;"",MAX($A$8:A82)+1,"")</f>
      </c>
      <c r="B83" s="450"/>
      <c r="C83" s="42"/>
      <c r="D83" s="42"/>
      <c r="E83" s="42"/>
      <c r="F83" s="42"/>
      <c r="G83" s="42"/>
      <c r="H83" s="42"/>
      <c r="I83" s="42"/>
      <c r="J83" s="42"/>
      <c r="K83" s="42"/>
      <c r="L83" s="30"/>
      <c r="M83" s="31"/>
      <c r="N83" s="32"/>
      <c r="O83" s="264">
        <f t="shared" si="21"/>
        <v>0</v>
      </c>
      <c r="P83" s="31"/>
      <c r="Q83" s="32"/>
      <c r="R83" s="264">
        <f t="shared" si="22"/>
        <v>0</v>
      </c>
      <c r="S83" s="31"/>
      <c r="T83" s="32"/>
      <c r="U83" s="264">
        <f t="shared" si="23"/>
        <v>0</v>
      </c>
      <c r="V83" s="31"/>
      <c r="W83" s="32"/>
      <c r="X83" s="265">
        <f t="shared" si="24"/>
        <v>0</v>
      </c>
      <c r="Y83" s="266">
        <f t="shared" si="25"/>
        <v>0</v>
      </c>
    </row>
    <row r="84" spans="1:25" ht="12.75">
      <c r="A84" s="263">
        <f>IF(B84&lt;&gt;"",MAX($A$8:A83)+1,"")</f>
      </c>
      <c r="B84" s="450"/>
      <c r="C84" s="42"/>
      <c r="D84" s="42"/>
      <c r="E84" s="42"/>
      <c r="F84" s="42"/>
      <c r="G84" s="42"/>
      <c r="H84" s="42"/>
      <c r="I84" s="42"/>
      <c r="J84" s="42"/>
      <c r="K84" s="42"/>
      <c r="L84" s="30"/>
      <c r="M84" s="31"/>
      <c r="N84" s="32"/>
      <c r="O84" s="264">
        <f t="shared" si="21"/>
        <v>0</v>
      </c>
      <c r="P84" s="31"/>
      <c r="Q84" s="32"/>
      <c r="R84" s="264">
        <f t="shared" si="22"/>
        <v>0</v>
      </c>
      <c r="S84" s="31"/>
      <c r="T84" s="32"/>
      <c r="U84" s="264">
        <f t="shared" si="23"/>
        <v>0</v>
      </c>
      <c r="V84" s="31"/>
      <c r="W84" s="32"/>
      <c r="X84" s="265">
        <f t="shared" si="24"/>
        <v>0</v>
      </c>
      <c r="Y84" s="266">
        <f>O84+R84+U84+X84</f>
        <v>0</v>
      </c>
    </row>
    <row r="85" spans="1:25" ht="12.75">
      <c r="A85" s="263">
        <f>IF(B85&lt;&gt;"",MAX($A$8:A84)+1,"")</f>
      </c>
      <c r="B85" s="450"/>
      <c r="C85" s="42"/>
      <c r="D85" s="42"/>
      <c r="E85" s="42"/>
      <c r="F85" s="42"/>
      <c r="G85" s="42"/>
      <c r="H85" s="42"/>
      <c r="I85" s="42"/>
      <c r="J85" s="42"/>
      <c r="K85" s="42"/>
      <c r="L85" s="30"/>
      <c r="M85" s="31"/>
      <c r="N85" s="32"/>
      <c r="O85" s="264">
        <f>SUM(M85*N85)</f>
        <v>0</v>
      </c>
      <c r="P85" s="31"/>
      <c r="Q85" s="32"/>
      <c r="R85" s="264">
        <f>SUM(P85*Q85)</f>
        <v>0</v>
      </c>
      <c r="S85" s="31"/>
      <c r="T85" s="32"/>
      <c r="U85" s="264">
        <f>SUM(S85*T85)</f>
        <v>0</v>
      </c>
      <c r="V85" s="31"/>
      <c r="W85" s="32"/>
      <c r="X85" s="265">
        <f>SUM(V85*W85)</f>
        <v>0</v>
      </c>
      <c r="Y85" s="266">
        <f>O85+R85+U85+X85</f>
        <v>0</v>
      </c>
    </row>
    <row r="86" spans="1:25" ht="12.75">
      <c r="A86" s="263">
        <f>IF(B86&lt;&gt;"",MAX($A$8:A85)+1,"")</f>
      </c>
      <c r="B86" s="450"/>
      <c r="C86" s="42"/>
      <c r="D86" s="42"/>
      <c r="E86" s="42"/>
      <c r="F86" s="42"/>
      <c r="G86" s="42"/>
      <c r="H86" s="42"/>
      <c r="I86" s="42"/>
      <c r="J86" s="42"/>
      <c r="K86" s="42"/>
      <c r="L86" s="30"/>
      <c r="M86" s="31"/>
      <c r="N86" s="32"/>
      <c r="O86" s="264">
        <f aca="true" t="shared" si="26" ref="O86:O99">SUM(M86*N86)</f>
        <v>0</v>
      </c>
      <c r="P86" s="31"/>
      <c r="Q86" s="32"/>
      <c r="R86" s="264">
        <f aca="true" t="shared" si="27" ref="R86:R99">SUM(P86*Q86)</f>
        <v>0</v>
      </c>
      <c r="S86" s="31"/>
      <c r="T86" s="32"/>
      <c r="U86" s="264">
        <f aca="true" t="shared" si="28" ref="U86:U99">SUM(S86*T86)</f>
        <v>0</v>
      </c>
      <c r="V86" s="31"/>
      <c r="W86" s="32"/>
      <c r="X86" s="265">
        <f aca="true" t="shared" si="29" ref="X86:X99">SUM(V86*W86)</f>
        <v>0</v>
      </c>
      <c r="Y86" s="266">
        <f>O86+R86+U86+X86</f>
        <v>0</v>
      </c>
    </row>
    <row r="87" spans="1:25" ht="12.75">
      <c r="A87" s="263">
        <f>IF(B87&lt;&gt;"",MAX($A$8:A86)+1,"")</f>
      </c>
      <c r="B87" s="450"/>
      <c r="C87" s="42"/>
      <c r="D87" s="42"/>
      <c r="E87" s="42"/>
      <c r="F87" s="42"/>
      <c r="G87" s="42"/>
      <c r="H87" s="42"/>
      <c r="I87" s="42"/>
      <c r="J87" s="42"/>
      <c r="K87" s="42"/>
      <c r="L87" s="30"/>
      <c r="M87" s="31"/>
      <c r="N87" s="32"/>
      <c r="O87" s="264">
        <f t="shared" si="26"/>
        <v>0</v>
      </c>
      <c r="P87" s="31"/>
      <c r="Q87" s="32"/>
      <c r="R87" s="264">
        <f t="shared" si="27"/>
        <v>0</v>
      </c>
      <c r="S87" s="31"/>
      <c r="T87" s="32"/>
      <c r="U87" s="264">
        <f t="shared" si="28"/>
        <v>0</v>
      </c>
      <c r="V87" s="31"/>
      <c r="W87" s="32"/>
      <c r="X87" s="265">
        <f t="shared" si="29"/>
        <v>0</v>
      </c>
      <c r="Y87" s="266">
        <f aca="true" t="shared" si="30" ref="Y87:Y98">O87+R87+U87+X87</f>
        <v>0</v>
      </c>
    </row>
    <row r="88" spans="1:25" ht="12.75">
      <c r="A88" s="263">
        <f>IF(B88&lt;&gt;"",MAX($A$8:A87)+1,"")</f>
      </c>
      <c r="B88" s="450"/>
      <c r="C88" s="42"/>
      <c r="D88" s="42"/>
      <c r="E88" s="42"/>
      <c r="F88" s="42"/>
      <c r="G88" s="42"/>
      <c r="H88" s="42"/>
      <c r="I88" s="42"/>
      <c r="J88" s="42"/>
      <c r="K88" s="42"/>
      <c r="L88" s="30"/>
      <c r="M88" s="31"/>
      <c r="N88" s="32"/>
      <c r="O88" s="264">
        <f t="shared" si="26"/>
        <v>0</v>
      </c>
      <c r="P88" s="31"/>
      <c r="Q88" s="32"/>
      <c r="R88" s="264">
        <f t="shared" si="27"/>
        <v>0</v>
      </c>
      <c r="S88" s="31"/>
      <c r="T88" s="32"/>
      <c r="U88" s="264">
        <f t="shared" si="28"/>
        <v>0</v>
      </c>
      <c r="V88" s="31"/>
      <c r="W88" s="32"/>
      <c r="X88" s="265">
        <f t="shared" si="29"/>
        <v>0</v>
      </c>
      <c r="Y88" s="266">
        <f t="shared" si="30"/>
        <v>0</v>
      </c>
    </row>
    <row r="89" spans="1:25" ht="12.75">
      <c r="A89" s="263">
        <f>IF(B89&lt;&gt;"",MAX($A$8:A88)+1,"")</f>
      </c>
      <c r="B89" s="450"/>
      <c r="C89" s="42"/>
      <c r="D89" s="42"/>
      <c r="E89" s="42"/>
      <c r="F89" s="42"/>
      <c r="G89" s="42"/>
      <c r="H89" s="42"/>
      <c r="I89" s="42"/>
      <c r="J89" s="42"/>
      <c r="K89" s="42"/>
      <c r="L89" s="30"/>
      <c r="M89" s="31"/>
      <c r="N89" s="32"/>
      <c r="O89" s="264">
        <f t="shared" si="26"/>
        <v>0</v>
      </c>
      <c r="P89" s="31"/>
      <c r="Q89" s="32"/>
      <c r="R89" s="264">
        <f t="shared" si="27"/>
        <v>0</v>
      </c>
      <c r="S89" s="31"/>
      <c r="T89" s="32"/>
      <c r="U89" s="264">
        <f t="shared" si="28"/>
        <v>0</v>
      </c>
      <c r="V89" s="31"/>
      <c r="W89" s="32"/>
      <c r="X89" s="265">
        <f t="shared" si="29"/>
        <v>0</v>
      </c>
      <c r="Y89" s="266">
        <f t="shared" si="30"/>
        <v>0</v>
      </c>
    </row>
    <row r="90" spans="1:25" ht="12.75">
      <c r="A90" s="263">
        <f>IF(B90&lt;&gt;"",MAX($A$8:A89)+1,"")</f>
      </c>
      <c r="B90" s="450"/>
      <c r="C90" s="42"/>
      <c r="D90" s="42"/>
      <c r="E90" s="42"/>
      <c r="F90" s="42"/>
      <c r="G90" s="42"/>
      <c r="H90" s="42"/>
      <c r="I90" s="42"/>
      <c r="J90" s="42"/>
      <c r="K90" s="42"/>
      <c r="L90" s="30"/>
      <c r="M90" s="31"/>
      <c r="N90" s="32"/>
      <c r="O90" s="264">
        <f t="shared" si="26"/>
        <v>0</v>
      </c>
      <c r="P90" s="31"/>
      <c r="Q90" s="32"/>
      <c r="R90" s="264">
        <f t="shared" si="27"/>
        <v>0</v>
      </c>
      <c r="S90" s="31"/>
      <c r="T90" s="32"/>
      <c r="U90" s="264">
        <f t="shared" si="28"/>
        <v>0</v>
      </c>
      <c r="V90" s="31"/>
      <c r="W90" s="32"/>
      <c r="X90" s="265">
        <f t="shared" si="29"/>
        <v>0</v>
      </c>
      <c r="Y90" s="266">
        <f t="shared" si="30"/>
        <v>0</v>
      </c>
    </row>
    <row r="91" spans="1:25" ht="12.75">
      <c r="A91" s="263">
        <f>IF(B91&lt;&gt;"",MAX($A$8:A90)+1,"")</f>
      </c>
      <c r="B91" s="450"/>
      <c r="C91" s="42"/>
      <c r="D91" s="42"/>
      <c r="E91" s="42"/>
      <c r="F91" s="42"/>
      <c r="G91" s="42"/>
      <c r="H91" s="42"/>
      <c r="I91" s="42"/>
      <c r="J91" s="42"/>
      <c r="K91" s="42"/>
      <c r="L91" s="30"/>
      <c r="M91" s="31"/>
      <c r="N91" s="32"/>
      <c r="O91" s="264">
        <f t="shared" si="26"/>
        <v>0</v>
      </c>
      <c r="P91" s="31"/>
      <c r="Q91" s="32"/>
      <c r="R91" s="264">
        <f t="shared" si="27"/>
        <v>0</v>
      </c>
      <c r="S91" s="31"/>
      <c r="T91" s="32"/>
      <c r="U91" s="264">
        <f t="shared" si="28"/>
        <v>0</v>
      </c>
      <c r="V91" s="31"/>
      <c r="W91" s="32"/>
      <c r="X91" s="265">
        <f t="shared" si="29"/>
        <v>0</v>
      </c>
      <c r="Y91" s="266">
        <f t="shared" si="30"/>
        <v>0</v>
      </c>
    </row>
    <row r="92" spans="1:25" ht="12.75">
      <c r="A92" s="263">
        <f>IF(B92&lt;&gt;"",MAX($A$8:A91)+1,"")</f>
      </c>
      <c r="B92" s="450"/>
      <c r="C92" s="42"/>
      <c r="D92" s="42"/>
      <c r="E92" s="42"/>
      <c r="F92" s="42"/>
      <c r="G92" s="42"/>
      <c r="H92" s="42"/>
      <c r="I92" s="42"/>
      <c r="J92" s="42"/>
      <c r="K92" s="42"/>
      <c r="L92" s="30"/>
      <c r="M92" s="31"/>
      <c r="N92" s="32"/>
      <c r="O92" s="264">
        <f t="shared" si="26"/>
        <v>0</v>
      </c>
      <c r="P92" s="31"/>
      <c r="Q92" s="32"/>
      <c r="R92" s="264">
        <f t="shared" si="27"/>
        <v>0</v>
      </c>
      <c r="S92" s="31"/>
      <c r="T92" s="32"/>
      <c r="U92" s="264">
        <f t="shared" si="28"/>
        <v>0</v>
      </c>
      <c r="V92" s="31"/>
      <c r="W92" s="32"/>
      <c r="X92" s="265">
        <f t="shared" si="29"/>
        <v>0</v>
      </c>
      <c r="Y92" s="266">
        <f t="shared" si="30"/>
        <v>0</v>
      </c>
    </row>
    <row r="93" spans="1:25" ht="12.75">
      <c r="A93" s="263">
        <f>IF(B93&lt;&gt;"",MAX($A$8:A92)+1,"")</f>
      </c>
      <c r="B93" s="450"/>
      <c r="C93" s="42"/>
      <c r="D93" s="42"/>
      <c r="E93" s="42"/>
      <c r="F93" s="42"/>
      <c r="G93" s="42"/>
      <c r="H93" s="42"/>
      <c r="I93" s="42"/>
      <c r="J93" s="42"/>
      <c r="K93" s="42"/>
      <c r="L93" s="30"/>
      <c r="M93" s="31"/>
      <c r="N93" s="32"/>
      <c r="O93" s="264">
        <f t="shared" si="26"/>
        <v>0</v>
      </c>
      <c r="P93" s="31"/>
      <c r="Q93" s="32"/>
      <c r="R93" s="264">
        <f t="shared" si="27"/>
        <v>0</v>
      </c>
      <c r="S93" s="31"/>
      <c r="T93" s="32"/>
      <c r="U93" s="264">
        <f t="shared" si="28"/>
        <v>0</v>
      </c>
      <c r="V93" s="31"/>
      <c r="W93" s="32"/>
      <c r="X93" s="265">
        <f t="shared" si="29"/>
        <v>0</v>
      </c>
      <c r="Y93" s="266">
        <f t="shared" si="30"/>
        <v>0</v>
      </c>
    </row>
    <row r="94" spans="1:25" ht="12.75">
      <c r="A94" s="263">
        <f>IF(B94&lt;&gt;"",MAX($A$8:A93)+1,"")</f>
      </c>
      <c r="B94" s="450"/>
      <c r="C94" s="42"/>
      <c r="D94" s="42"/>
      <c r="E94" s="42"/>
      <c r="F94" s="42"/>
      <c r="G94" s="42"/>
      <c r="H94" s="42"/>
      <c r="I94" s="42"/>
      <c r="J94" s="42"/>
      <c r="K94" s="42"/>
      <c r="L94" s="30"/>
      <c r="M94" s="31"/>
      <c r="N94" s="32"/>
      <c r="O94" s="264">
        <f t="shared" si="26"/>
        <v>0</v>
      </c>
      <c r="P94" s="31"/>
      <c r="Q94" s="32"/>
      <c r="R94" s="264">
        <f t="shared" si="27"/>
        <v>0</v>
      </c>
      <c r="S94" s="31"/>
      <c r="T94" s="32"/>
      <c r="U94" s="264">
        <f t="shared" si="28"/>
        <v>0</v>
      </c>
      <c r="V94" s="31"/>
      <c r="W94" s="32"/>
      <c r="X94" s="265">
        <f t="shared" si="29"/>
        <v>0</v>
      </c>
      <c r="Y94" s="266">
        <f t="shared" si="30"/>
        <v>0</v>
      </c>
    </row>
    <row r="95" spans="1:25" ht="12.75">
      <c r="A95" s="263">
        <f>IF(B95&lt;&gt;"",MAX($A$8:A94)+1,"")</f>
      </c>
      <c r="B95" s="450"/>
      <c r="C95" s="42"/>
      <c r="D95" s="42"/>
      <c r="E95" s="42"/>
      <c r="F95" s="42"/>
      <c r="G95" s="42"/>
      <c r="H95" s="42"/>
      <c r="I95" s="42"/>
      <c r="J95" s="42"/>
      <c r="K95" s="42"/>
      <c r="L95" s="30"/>
      <c r="M95" s="31"/>
      <c r="N95" s="32"/>
      <c r="O95" s="264">
        <f t="shared" si="26"/>
        <v>0</v>
      </c>
      <c r="P95" s="31"/>
      <c r="Q95" s="32"/>
      <c r="R95" s="264">
        <f t="shared" si="27"/>
        <v>0</v>
      </c>
      <c r="S95" s="31"/>
      <c r="T95" s="32"/>
      <c r="U95" s="264">
        <f t="shared" si="28"/>
        <v>0</v>
      </c>
      <c r="V95" s="31"/>
      <c r="W95" s="32"/>
      <c r="X95" s="265">
        <f t="shared" si="29"/>
        <v>0</v>
      </c>
      <c r="Y95" s="266">
        <f t="shared" si="30"/>
        <v>0</v>
      </c>
    </row>
    <row r="96" spans="1:25" ht="12.75">
      <c r="A96" s="263">
        <f>IF(B96&lt;&gt;"",MAX($A$8:A95)+1,"")</f>
      </c>
      <c r="B96" s="450"/>
      <c r="C96" s="42"/>
      <c r="D96" s="42"/>
      <c r="E96" s="42"/>
      <c r="F96" s="42"/>
      <c r="G96" s="42"/>
      <c r="H96" s="42"/>
      <c r="I96" s="42"/>
      <c r="J96" s="42"/>
      <c r="K96" s="42"/>
      <c r="L96" s="30"/>
      <c r="M96" s="31"/>
      <c r="N96" s="32"/>
      <c r="O96" s="264">
        <f t="shared" si="26"/>
        <v>0</v>
      </c>
      <c r="P96" s="31"/>
      <c r="Q96" s="32"/>
      <c r="R96" s="264">
        <f t="shared" si="27"/>
        <v>0</v>
      </c>
      <c r="S96" s="31"/>
      <c r="T96" s="32"/>
      <c r="U96" s="264">
        <f t="shared" si="28"/>
        <v>0</v>
      </c>
      <c r="V96" s="31"/>
      <c r="W96" s="32"/>
      <c r="X96" s="265">
        <f t="shared" si="29"/>
        <v>0</v>
      </c>
      <c r="Y96" s="266">
        <f t="shared" si="30"/>
        <v>0</v>
      </c>
    </row>
    <row r="97" spans="1:25" ht="12.75">
      <c r="A97" s="263">
        <f>IF(B97&lt;&gt;"",MAX($A$8:A96)+1,"")</f>
      </c>
      <c r="B97" s="450"/>
      <c r="C97" s="42"/>
      <c r="D97" s="42"/>
      <c r="E97" s="42"/>
      <c r="F97" s="42"/>
      <c r="G97" s="42"/>
      <c r="H97" s="42"/>
      <c r="I97" s="42"/>
      <c r="J97" s="42"/>
      <c r="K97" s="42"/>
      <c r="L97" s="30"/>
      <c r="M97" s="31"/>
      <c r="N97" s="32"/>
      <c r="O97" s="264">
        <f t="shared" si="26"/>
        <v>0</v>
      </c>
      <c r="P97" s="31"/>
      <c r="Q97" s="32"/>
      <c r="R97" s="264">
        <f t="shared" si="27"/>
        <v>0</v>
      </c>
      <c r="S97" s="31"/>
      <c r="T97" s="32"/>
      <c r="U97" s="264">
        <f t="shared" si="28"/>
        <v>0</v>
      </c>
      <c r="V97" s="31"/>
      <c r="W97" s="32"/>
      <c r="X97" s="265">
        <f t="shared" si="29"/>
        <v>0</v>
      </c>
      <c r="Y97" s="266">
        <f t="shared" si="30"/>
        <v>0</v>
      </c>
    </row>
    <row r="98" spans="1:25" ht="12.75">
      <c r="A98" s="263">
        <f>IF(B98&lt;&gt;"",MAX($A$8:A97)+1,"")</f>
      </c>
      <c r="B98" s="450"/>
      <c r="C98" s="42"/>
      <c r="D98" s="42"/>
      <c r="E98" s="42"/>
      <c r="F98" s="42"/>
      <c r="G98" s="42"/>
      <c r="H98" s="42"/>
      <c r="I98" s="42"/>
      <c r="J98" s="42"/>
      <c r="K98" s="42"/>
      <c r="L98" s="30"/>
      <c r="M98" s="31"/>
      <c r="N98" s="32"/>
      <c r="O98" s="264">
        <f t="shared" si="26"/>
        <v>0</v>
      </c>
      <c r="P98" s="31"/>
      <c r="Q98" s="32"/>
      <c r="R98" s="264">
        <f t="shared" si="27"/>
        <v>0</v>
      </c>
      <c r="S98" s="31"/>
      <c r="T98" s="32"/>
      <c r="U98" s="264">
        <f t="shared" si="28"/>
        <v>0</v>
      </c>
      <c r="V98" s="31"/>
      <c r="W98" s="32"/>
      <c r="X98" s="265">
        <f t="shared" si="29"/>
        <v>0</v>
      </c>
      <c r="Y98" s="266">
        <f t="shared" si="30"/>
        <v>0</v>
      </c>
    </row>
    <row r="99" spans="1:25" ht="13.5" thickBot="1">
      <c r="A99" s="267">
        <f>IF(B99&lt;&gt;"",MAX($A$8:A98)+1,"")</f>
      </c>
      <c r="B99" s="452"/>
      <c r="C99" s="43"/>
      <c r="D99" s="43"/>
      <c r="E99" s="43"/>
      <c r="F99" s="43"/>
      <c r="G99" s="43"/>
      <c r="H99" s="43"/>
      <c r="I99" s="43"/>
      <c r="J99" s="43"/>
      <c r="K99" s="43"/>
      <c r="L99" s="36"/>
      <c r="M99" s="37"/>
      <c r="N99" s="38"/>
      <c r="O99" s="269">
        <f t="shared" si="26"/>
        <v>0</v>
      </c>
      <c r="P99" s="37"/>
      <c r="Q99" s="38"/>
      <c r="R99" s="269">
        <f t="shared" si="27"/>
        <v>0</v>
      </c>
      <c r="S99" s="37"/>
      <c r="T99" s="38"/>
      <c r="U99" s="269">
        <f t="shared" si="28"/>
        <v>0</v>
      </c>
      <c r="V99" s="37"/>
      <c r="W99" s="38"/>
      <c r="X99" s="273">
        <f t="shared" si="29"/>
        <v>0</v>
      </c>
      <c r="Y99" s="271">
        <f>O99+R99+U99+X99</f>
        <v>0</v>
      </c>
    </row>
    <row r="100" spans="1:25" ht="13.5" customHeight="1" thickBot="1">
      <c r="A100" s="275"/>
      <c r="B100" s="809">
        <f>Budżet_ogółem!$B$9</f>
      </c>
      <c r="C100" s="810"/>
      <c r="D100" s="810"/>
      <c r="E100" s="810"/>
      <c r="F100" s="810"/>
      <c r="G100" s="810"/>
      <c r="H100" s="810"/>
      <c r="I100" s="810"/>
      <c r="J100" s="810"/>
      <c r="K100" s="810"/>
      <c r="L100" s="811"/>
      <c r="M100" s="821">
        <f>SUM(O101:O130)</f>
        <v>0</v>
      </c>
      <c r="N100" s="822"/>
      <c r="O100" s="823"/>
      <c r="P100" s="821">
        <f>SUM(R101:R130)</f>
        <v>0</v>
      </c>
      <c r="Q100" s="822"/>
      <c r="R100" s="823"/>
      <c r="S100" s="821">
        <f>SUM(U101:U130)</f>
        <v>0</v>
      </c>
      <c r="T100" s="822"/>
      <c r="U100" s="823"/>
      <c r="V100" s="821">
        <f>SUM(X101:X130)</f>
        <v>0</v>
      </c>
      <c r="W100" s="822"/>
      <c r="X100" s="823"/>
      <c r="Y100" s="335">
        <f>M100+P100+S100+V100</f>
        <v>0</v>
      </c>
    </row>
    <row r="101" spans="1:25" ht="12.75">
      <c r="A101" s="258">
        <f>IF(B101&lt;&gt;"",MAX($A$8:A100)+1,"")</f>
      </c>
      <c r="B101" s="450"/>
      <c r="C101" s="29"/>
      <c r="D101" s="29"/>
      <c r="E101" s="29"/>
      <c r="F101" s="29"/>
      <c r="G101" s="29"/>
      <c r="H101" s="29"/>
      <c r="I101" s="29"/>
      <c r="J101" s="29"/>
      <c r="K101" s="29"/>
      <c r="L101" s="41"/>
      <c r="M101" s="25"/>
      <c r="N101" s="26"/>
      <c r="O101" s="260">
        <f>SUM(M101*N101)</f>
        <v>0</v>
      </c>
      <c r="P101" s="25"/>
      <c r="Q101" s="26"/>
      <c r="R101" s="260">
        <f>SUM(P101*Q101)</f>
        <v>0</v>
      </c>
      <c r="S101" s="25"/>
      <c r="T101" s="26"/>
      <c r="U101" s="260">
        <f>SUM(S101*T101)</f>
        <v>0</v>
      </c>
      <c r="V101" s="25"/>
      <c r="W101" s="26"/>
      <c r="X101" s="272">
        <f>SUM(V101*W101)</f>
        <v>0</v>
      </c>
      <c r="Y101" s="262">
        <f>O101+R101+U101+X101</f>
        <v>0</v>
      </c>
    </row>
    <row r="102" spans="1:25" ht="12.75">
      <c r="A102" s="263">
        <f>IF(B102&lt;&gt;"",MAX($A$8:A101)+1,"")</f>
      </c>
      <c r="B102" s="450"/>
      <c r="C102" s="42"/>
      <c r="D102" s="42"/>
      <c r="E102" s="42"/>
      <c r="F102" s="42"/>
      <c r="G102" s="42"/>
      <c r="H102" s="42"/>
      <c r="I102" s="42"/>
      <c r="J102" s="42"/>
      <c r="K102" s="42"/>
      <c r="L102" s="30"/>
      <c r="M102" s="31"/>
      <c r="N102" s="32"/>
      <c r="O102" s="264">
        <f aca="true" t="shared" si="31" ref="O102:O115">SUM(M102*N102)</f>
        <v>0</v>
      </c>
      <c r="P102" s="31"/>
      <c r="Q102" s="32"/>
      <c r="R102" s="264">
        <f aca="true" t="shared" si="32" ref="R102:R115">SUM(P102*Q102)</f>
        <v>0</v>
      </c>
      <c r="S102" s="31"/>
      <c r="T102" s="32"/>
      <c r="U102" s="264">
        <f aca="true" t="shared" si="33" ref="U102:U115">SUM(S102*T102)</f>
        <v>0</v>
      </c>
      <c r="V102" s="31"/>
      <c r="W102" s="32"/>
      <c r="X102" s="265">
        <f aca="true" t="shared" si="34" ref="X102:X115">SUM(V102*W102)</f>
        <v>0</v>
      </c>
      <c r="Y102" s="266">
        <f>O102+R102+U102+X102</f>
        <v>0</v>
      </c>
    </row>
    <row r="103" spans="1:25" ht="12.75">
      <c r="A103" s="263">
        <f>IF(B103&lt;&gt;"",MAX($A$8:A102)+1,"")</f>
      </c>
      <c r="B103" s="450"/>
      <c r="C103" s="42"/>
      <c r="D103" s="42"/>
      <c r="E103" s="42"/>
      <c r="F103" s="42"/>
      <c r="G103" s="42"/>
      <c r="H103" s="42"/>
      <c r="I103" s="42"/>
      <c r="J103" s="42"/>
      <c r="K103" s="42"/>
      <c r="L103" s="30"/>
      <c r="M103" s="31"/>
      <c r="N103" s="32"/>
      <c r="O103" s="264">
        <f t="shared" si="31"/>
        <v>0</v>
      </c>
      <c r="P103" s="31"/>
      <c r="Q103" s="32"/>
      <c r="R103" s="264">
        <f t="shared" si="32"/>
        <v>0</v>
      </c>
      <c r="S103" s="31"/>
      <c r="T103" s="32"/>
      <c r="U103" s="264">
        <f t="shared" si="33"/>
        <v>0</v>
      </c>
      <c r="V103" s="31"/>
      <c r="W103" s="32"/>
      <c r="X103" s="265">
        <f t="shared" si="34"/>
        <v>0</v>
      </c>
      <c r="Y103" s="266">
        <f aca="true" t="shared" si="35" ref="Y103:Y114">O103+R103+U103+X103</f>
        <v>0</v>
      </c>
    </row>
    <row r="104" spans="1:25" ht="12.75">
      <c r="A104" s="263">
        <f>IF(B104&lt;&gt;"",MAX($A$8:A103)+1,"")</f>
      </c>
      <c r="B104" s="450"/>
      <c r="C104" s="42"/>
      <c r="D104" s="42"/>
      <c r="E104" s="42"/>
      <c r="F104" s="42"/>
      <c r="G104" s="42"/>
      <c r="H104" s="42"/>
      <c r="I104" s="42"/>
      <c r="J104" s="42"/>
      <c r="K104" s="42"/>
      <c r="L104" s="30"/>
      <c r="M104" s="31"/>
      <c r="N104" s="32"/>
      <c r="O104" s="264">
        <f t="shared" si="31"/>
        <v>0</v>
      </c>
      <c r="P104" s="31"/>
      <c r="Q104" s="32"/>
      <c r="R104" s="264">
        <f t="shared" si="32"/>
        <v>0</v>
      </c>
      <c r="S104" s="31"/>
      <c r="T104" s="32"/>
      <c r="U104" s="264">
        <f t="shared" si="33"/>
        <v>0</v>
      </c>
      <c r="V104" s="31"/>
      <c r="W104" s="32"/>
      <c r="X104" s="265">
        <f t="shared" si="34"/>
        <v>0</v>
      </c>
      <c r="Y104" s="266">
        <f t="shared" si="35"/>
        <v>0</v>
      </c>
    </row>
    <row r="105" spans="1:25" ht="12.75">
      <c r="A105" s="263">
        <f>IF(B105&lt;&gt;"",MAX($A$8:A104)+1,"")</f>
      </c>
      <c r="B105" s="450"/>
      <c r="C105" s="42"/>
      <c r="D105" s="42"/>
      <c r="E105" s="42"/>
      <c r="F105" s="42"/>
      <c r="G105" s="42"/>
      <c r="H105" s="42"/>
      <c r="I105" s="42"/>
      <c r="J105" s="42"/>
      <c r="K105" s="42"/>
      <c r="L105" s="30"/>
      <c r="M105" s="31"/>
      <c r="N105" s="32"/>
      <c r="O105" s="264">
        <f t="shared" si="31"/>
        <v>0</v>
      </c>
      <c r="P105" s="31"/>
      <c r="Q105" s="32"/>
      <c r="R105" s="264">
        <f t="shared" si="32"/>
        <v>0</v>
      </c>
      <c r="S105" s="31"/>
      <c r="T105" s="32"/>
      <c r="U105" s="264">
        <f t="shared" si="33"/>
        <v>0</v>
      </c>
      <c r="V105" s="31"/>
      <c r="W105" s="32"/>
      <c r="X105" s="265">
        <f t="shared" si="34"/>
        <v>0</v>
      </c>
      <c r="Y105" s="266">
        <f t="shared" si="35"/>
        <v>0</v>
      </c>
    </row>
    <row r="106" spans="1:25" ht="12.75">
      <c r="A106" s="263">
        <f>IF(B106&lt;&gt;"",MAX($A$8:A105)+1,"")</f>
      </c>
      <c r="B106" s="450"/>
      <c r="C106" s="42"/>
      <c r="D106" s="42"/>
      <c r="E106" s="42"/>
      <c r="F106" s="42"/>
      <c r="G106" s="42"/>
      <c r="H106" s="42"/>
      <c r="I106" s="42"/>
      <c r="J106" s="42"/>
      <c r="K106" s="42"/>
      <c r="L106" s="30"/>
      <c r="M106" s="31"/>
      <c r="N106" s="32"/>
      <c r="O106" s="264">
        <f t="shared" si="31"/>
        <v>0</v>
      </c>
      <c r="P106" s="31"/>
      <c r="Q106" s="32"/>
      <c r="R106" s="264">
        <f t="shared" si="32"/>
        <v>0</v>
      </c>
      <c r="S106" s="31"/>
      <c r="T106" s="32"/>
      <c r="U106" s="264">
        <f t="shared" si="33"/>
        <v>0</v>
      </c>
      <c r="V106" s="31"/>
      <c r="W106" s="32"/>
      <c r="X106" s="265">
        <f t="shared" si="34"/>
        <v>0</v>
      </c>
      <c r="Y106" s="266">
        <f t="shared" si="35"/>
        <v>0</v>
      </c>
    </row>
    <row r="107" spans="1:25" ht="12.75">
      <c r="A107" s="263">
        <f>IF(B107&lt;&gt;"",MAX($A$8:A106)+1,"")</f>
      </c>
      <c r="B107" s="450"/>
      <c r="C107" s="42"/>
      <c r="D107" s="42"/>
      <c r="E107" s="42"/>
      <c r="F107" s="42"/>
      <c r="G107" s="42"/>
      <c r="H107" s="42"/>
      <c r="I107" s="42"/>
      <c r="J107" s="42"/>
      <c r="K107" s="42"/>
      <c r="L107" s="30"/>
      <c r="M107" s="31"/>
      <c r="N107" s="32"/>
      <c r="O107" s="264">
        <f t="shared" si="31"/>
        <v>0</v>
      </c>
      <c r="P107" s="31"/>
      <c r="Q107" s="32"/>
      <c r="R107" s="264">
        <f t="shared" si="32"/>
        <v>0</v>
      </c>
      <c r="S107" s="31"/>
      <c r="T107" s="32"/>
      <c r="U107" s="264">
        <f t="shared" si="33"/>
        <v>0</v>
      </c>
      <c r="V107" s="31"/>
      <c r="W107" s="32"/>
      <c r="X107" s="265">
        <f t="shared" si="34"/>
        <v>0</v>
      </c>
      <c r="Y107" s="266">
        <f t="shared" si="35"/>
        <v>0</v>
      </c>
    </row>
    <row r="108" spans="1:25" ht="12.75">
      <c r="A108" s="263">
        <f>IF(B108&lt;&gt;"",MAX($A$8:A107)+1,"")</f>
      </c>
      <c r="B108" s="450"/>
      <c r="C108" s="42"/>
      <c r="D108" s="42"/>
      <c r="E108" s="42"/>
      <c r="F108" s="42"/>
      <c r="G108" s="42"/>
      <c r="H108" s="42"/>
      <c r="I108" s="42"/>
      <c r="J108" s="42"/>
      <c r="K108" s="42"/>
      <c r="L108" s="30"/>
      <c r="M108" s="31"/>
      <c r="N108" s="32"/>
      <c r="O108" s="264">
        <f t="shared" si="31"/>
        <v>0</v>
      </c>
      <c r="P108" s="31"/>
      <c r="Q108" s="32"/>
      <c r="R108" s="264">
        <f t="shared" si="32"/>
        <v>0</v>
      </c>
      <c r="S108" s="31"/>
      <c r="T108" s="32"/>
      <c r="U108" s="264">
        <f t="shared" si="33"/>
        <v>0</v>
      </c>
      <c r="V108" s="31"/>
      <c r="W108" s="32"/>
      <c r="X108" s="265">
        <f t="shared" si="34"/>
        <v>0</v>
      </c>
      <c r="Y108" s="266">
        <f t="shared" si="35"/>
        <v>0</v>
      </c>
    </row>
    <row r="109" spans="1:25" ht="12.75">
      <c r="A109" s="263">
        <f>IF(B109&lt;&gt;"",MAX($A$8:A108)+1,"")</f>
      </c>
      <c r="B109" s="450"/>
      <c r="C109" s="42"/>
      <c r="D109" s="42"/>
      <c r="E109" s="42"/>
      <c r="F109" s="42"/>
      <c r="G109" s="42"/>
      <c r="H109" s="42"/>
      <c r="I109" s="42"/>
      <c r="J109" s="42"/>
      <c r="K109" s="42"/>
      <c r="L109" s="30"/>
      <c r="M109" s="31"/>
      <c r="N109" s="32"/>
      <c r="O109" s="264">
        <f t="shared" si="31"/>
        <v>0</v>
      </c>
      <c r="P109" s="31"/>
      <c r="Q109" s="32"/>
      <c r="R109" s="264">
        <f t="shared" si="32"/>
        <v>0</v>
      </c>
      <c r="S109" s="31"/>
      <c r="T109" s="32"/>
      <c r="U109" s="264">
        <f t="shared" si="33"/>
        <v>0</v>
      </c>
      <c r="V109" s="31"/>
      <c r="W109" s="32"/>
      <c r="X109" s="265">
        <f t="shared" si="34"/>
        <v>0</v>
      </c>
      <c r="Y109" s="266">
        <f t="shared" si="35"/>
        <v>0</v>
      </c>
    </row>
    <row r="110" spans="1:25" ht="12.75">
      <c r="A110" s="263">
        <f>IF(B110&lt;&gt;"",MAX($A$8:A109)+1,"")</f>
      </c>
      <c r="B110" s="450"/>
      <c r="C110" s="42"/>
      <c r="D110" s="42"/>
      <c r="E110" s="42"/>
      <c r="F110" s="42"/>
      <c r="G110" s="42"/>
      <c r="H110" s="42"/>
      <c r="I110" s="42"/>
      <c r="J110" s="42"/>
      <c r="K110" s="42"/>
      <c r="L110" s="30"/>
      <c r="M110" s="31"/>
      <c r="N110" s="32"/>
      <c r="O110" s="264">
        <f t="shared" si="31"/>
        <v>0</v>
      </c>
      <c r="P110" s="31"/>
      <c r="Q110" s="32"/>
      <c r="R110" s="264">
        <f t="shared" si="32"/>
        <v>0</v>
      </c>
      <c r="S110" s="31"/>
      <c r="T110" s="32"/>
      <c r="U110" s="264">
        <f t="shared" si="33"/>
        <v>0</v>
      </c>
      <c r="V110" s="31"/>
      <c r="W110" s="32"/>
      <c r="X110" s="265">
        <f t="shared" si="34"/>
        <v>0</v>
      </c>
      <c r="Y110" s="266">
        <f t="shared" si="35"/>
        <v>0</v>
      </c>
    </row>
    <row r="111" spans="1:25" ht="12.75">
      <c r="A111" s="263">
        <f>IF(B111&lt;&gt;"",MAX($A$8:A110)+1,"")</f>
      </c>
      <c r="B111" s="450"/>
      <c r="C111" s="42"/>
      <c r="D111" s="42"/>
      <c r="E111" s="42"/>
      <c r="F111" s="42"/>
      <c r="G111" s="42"/>
      <c r="H111" s="42"/>
      <c r="I111" s="42"/>
      <c r="J111" s="42"/>
      <c r="K111" s="42"/>
      <c r="L111" s="30"/>
      <c r="M111" s="31"/>
      <c r="N111" s="32"/>
      <c r="O111" s="264">
        <f t="shared" si="31"/>
        <v>0</v>
      </c>
      <c r="P111" s="31"/>
      <c r="Q111" s="32"/>
      <c r="R111" s="264">
        <f t="shared" si="32"/>
        <v>0</v>
      </c>
      <c r="S111" s="31"/>
      <c r="T111" s="32"/>
      <c r="U111" s="264">
        <f t="shared" si="33"/>
        <v>0</v>
      </c>
      <c r="V111" s="31"/>
      <c r="W111" s="32"/>
      <c r="X111" s="265">
        <f t="shared" si="34"/>
        <v>0</v>
      </c>
      <c r="Y111" s="266">
        <f t="shared" si="35"/>
        <v>0</v>
      </c>
    </row>
    <row r="112" spans="1:25" ht="12.75">
      <c r="A112" s="263">
        <f>IF(B112&lt;&gt;"",MAX($A$8:A111)+1,"")</f>
      </c>
      <c r="B112" s="450"/>
      <c r="C112" s="42"/>
      <c r="D112" s="42"/>
      <c r="E112" s="42"/>
      <c r="F112" s="42"/>
      <c r="G112" s="42"/>
      <c r="H112" s="42"/>
      <c r="I112" s="42"/>
      <c r="J112" s="42"/>
      <c r="K112" s="42"/>
      <c r="L112" s="30"/>
      <c r="M112" s="31"/>
      <c r="N112" s="32"/>
      <c r="O112" s="264">
        <f t="shared" si="31"/>
        <v>0</v>
      </c>
      <c r="P112" s="31"/>
      <c r="Q112" s="32"/>
      <c r="R112" s="264">
        <f t="shared" si="32"/>
        <v>0</v>
      </c>
      <c r="S112" s="31"/>
      <c r="T112" s="32"/>
      <c r="U112" s="264">
        <f t="shared" si="33"/>
        <v>0</v>
      </c>
      <c r="V112" s="31"/>
      <c r="W112" s="32"/>
      <c r="X112" s="265">
        <f t="shared" si="34"/>
        <v>0</v>
      </c>
      <c r="Y112" s="266">
        <f t="shared" si="35"/>
        <v>0</v>
      </c>
    </row>
    <row r="113" spans="1:25" ht="12.75">
      <c r="A113" s="263">
        <f>IF(B113&lt;&gt;"",MAX($A$8:A112)+1,"")</f>
      </c>
      <c r="B113" s="450"/>
      <c r="C113" s="42"/>
      <c r="D113" s="42"/>
      <c r="E113" s="42"/>
      <c r="F113" s="42"/>
      <c r="G113" s="42"/>
      <c r="H113" s="42"/>
      <c r="I113" s="42"/>
      <c r="J113" s="42"/>
      <c r="K113" s="42"/>
      <c r="L113" s="30"/>
      <c r="M113" s="31"/>
      <c r="N113" s="32"/>
      <c r="O113" s="264">
        <f t="shared" si="31"/>
        <v>0</v>
      </c>
      <c r="P113" s="31"/>
      <c r="Q113" s="32"/>
      <c r="R113" s="264">
        <f t="shared" si="32"/>
        <v>0</v>
      </c>
      <c r="S113" s="31"/>
      <c r="T113" s="32"/>
      <c r="U113" s="264">
        <f t="shared" si="33"/>
        <v>0</v>
      </c>
      <c r="V113" s="31"/>
      <c r="W113" s="32"/>
      <c r="X113" s="265">
        <f t="shared" si="34"/>
        <v>0</v>
      </c>
      <c r="Y113" s="266">
        <f t="shared" si="35"/>
        <v>0</v>
      </c>
    </row>
    <row r="114" spans="1:25" ht="12.75">
      <c r="A114" s="263">
        <f>IF(B114&lt;&gt;"",MAX($A$8:A113)+1,"")</f>
      </c>
      <c r="B114" s="450"/>
      <c r="C114" s="42"/>
      <c r="D114" s="42"/>
      <c r="E114" s="42"/>
      <c r="F114" s="42"/>
      <c r="G114" s="42"/>
      <c r="H114" s="42"/>
      <c r="I114" s="42"/>
      <c r="J114" s="42"/>
      <c r="K114" s="42"/>
      <c r="L114" s="30"/>
      <c r="M114" s="31"/>
      <c r="N114" s="32"/>
      <c r="O114" s="264">
        <f t="shared" si="31"/>
        <v>0</v>
      </c>
      <c r="P114" s="31"/>
      <c r="Q114" s="32"/>
      <c r="R114" s="264">
        <f t="shared" si="32"/>
        <v>0</v>
      </c>
      <c r="S114" s="31"/>
      <c r="T114" s="32"/>
      <c r="U114" s="264">
        <f t="shared" si="33"/>
        <v>0</v>
      </c>
      <c r="V114" s="31"/>
      <c r="W114" s="32"/>
      <c r="X114" s="265">
        <f t="shared" si="34"/>
        <v>0</v>
      </c>
      <c r="Y114" s="266">
        <f t="shared" si="35"/>
        <v>0</v>
      </c>
    </row>
    <row r="115" spans="1:25" ht="12.75">
      <c r="A115" s="263">
        <f>IF(B115&lt;&gt;"",MAX($A$8:A114)+1,"")</f>
      </c>
      <c r="B115" s="450"/>
      <c r="C115" s="42"/>
      <c r="D115" s="42"/>
      <c r="E115" s="42"/>
      <c r="F115" s="42"/>
      <c r="G115" s="42"/>
      <c r="H115" s="42"/>
      <c r="I115" s="42"/>
      <c r="J115" s="42"/>
      <c r="K115" s="42"/>
      <c r="L115" s="30"/>
      <c r="M115" s="31"/>
      <c r="N115" s="32"/>
      <c r="O115" s="264">
        <f t="shared" si="31"/>
        <v>0</v>
      </c>
      <c r="P115" s="31"/>
      <c r="Q115" s="32"/>
      <c r="R115" s="264">
        <f t="shared" si="32"/>
        <v>0</v>
      </c>
      <c r="S115" s="31"/>
      <c r="T115" s="32"/>
      <c r="U115" s="264">
        <f t="shared" si="33"/>
        <v>0</v>
      </c>
      <c r="V115" s="31"/>
      <c r="W115" s="32"/>
      <c r="X115" s="265">
        <f t="shared" si="34"/>
        <v>0</v>
      </c>
      <c r="Y115" s="266">
        <f>O115+R115+U115+X115</f>
        <v>0</v>
      </c>
    </row>
    <row r="116" spans="1:25" ht="12.75">
      <c r="A116" s="263">
        <f>IF(B116&lt;&gt;"",MAX($A$8:A115)+1,"")</f>
      </c>
      <c r="B116" s="450"/>
      <c r="C116" s="42"/>
      <c r="D116" s="42"/>
      <c r="E116" s="42"/>
      <c r="F116" s="42"/>
      <c r="G116" s="42"/>
      <c r="H116" s="42"/>
      <c r="I116" s="42"/>
      <c r="J116" s="42"/>
      <c r="K116" s="42"/>
      <c r="L116" s="30"/>
      <c r="M116" s="31"/>
      <c r="N116" s="32"/>
      <c r="O116" s="264">
        <f>SUM(M116*N116)</f>
        <v>0</v>
      </c>
      <c r="P116" s="31"/>
      <c r="Q116" s="32"/>
      <c r="R116" s="264">
        <f>SUM(P116*Q116)</f>
        <v>0</v>
      </c>
      <c r="S116" s="31"/>
      <c r="T116" s="32"/>
      <c r="U116" s="264">
        <f>SUM(S116*T116)</f>
        <v>0</v>
      </c>
      <c r="V116" s="31"/>
      <c r="W116" s="32"/>
      <c r="X116" s="265">
        <f>SUM(V116*W116)</f>
        <v>0</v>
      </c>
      <c r="Y116" s="266">
        <f>O116+R116+U116+X116</f>
        <v>0</v>
      </c>
    </row>
    <row r="117" spans="1:25" ht="12.75">
      <c r="A117" s="263">
        <f>IF(B117&lt;&gt;"",MAX($A$8:A116)+1,"")</f>
      </c>
      <c r="B117" s="450"/>
      <c r="C117" s="42"/>
      <c r="D117" s="42"/>
      <c r="E117" s="42"/>
      <c r="F117" s="42"/>
      <c r="G117" s="42"/>
      <c r="H117" s="42"/>
      <c r="I117" s="42"/>
      <c r="J117" s="42"/>
      <c r="K117" s="42"/>
      <c r="L117" s="30"/>
      <c r="M117" s="31"/>
      <c r="N117" s="32"/>
      <c r="O117" s="264">
        <f aca="true" t="shared" si="36" ref="O117:O130">SUM(M117*N117)</f>
        <v>0</v>
      </c>
      <c r="P117" s="31"/>
      <c r="Q117" s="32"/>
      <c r="R117" s="264">
        <f aca="true" t="shared" si="37" ref="R117:R130">SUM(P117*Q117)</f>
        <v>0</v>
      </c>
      <c r="S117" s="31"/>
      <c r="T117" s="32"/>
      <c r="U117" s="264">
        <f aca="true" t="shared" si="38" ref="U117:U130">SUM(S117*T117)</f>
        <v>0</v>
      </c>
      <c r="V117" s="31"/>
      <c r="W117" s="32"/>
      <c r="X117" s="265">
        <f aca="true" t="shared" si="39" ref="X117:X130">SUM(V117*W117)</f>
        <v>0</v>
      </c>
      <c r="Y117" s="266">
        <f>O117+R117+U117+X117</f>
        <v>0</v>
      </c>
    </row>
    <row r="118" spans="1:25" ht="12.75">
      <c r="A118" s="263">
        <f>IF(B118&lt;&gt;"",MAX($A$8:A117)+1,"")</f>
      </c>
      <c r="B118" s="450"/>
      <c r="C118" s="42"/>
      <c r="D118" s="42"/>
      <c r="E118" s="42"/>
      <c r="F118" s="42"/>
      <c r="G118" s="42"/>
      <c r="H118" s="42"/>
      <c r="I118" s="42"/>
      <c r="J118" s="42"/>
      <c r="K118" s="42"/>
      <c r="L118" s="30"/>
      <c r="M118" s="31"/>
      <c r="N118" s="32"/>
      <c r="O118" s="264">
        <f t="shared" si="36"/>
        <v>0</v>
      </c>
      <c r="P118" s="31"/>
      <c r="Q118" s="32"/>
      <c r="R118" s="264">
        <f t="shared" si="37"/>
        <v>0</v>
      </c>
      <c r="S118" s="31"/>
      <c r="T118" s="32"/>
      <c r="U118" s="264">
        <f t="shared" si="38"/>
        <v>0</v>
      </c>
      <c r="V118" s="31"/>
      <c r="W118" s="32"/>
      <c r="X118" s="265">
        <f t="shared" si="39"/>
        <v>0</v>
      </c>
      <c r="Y118" s="266">
        <f aca="true" t="shared" si="40" ref="Y118:Y129">O118+R118+U118+X118</f>
        <v>0</v>
      </c>
    </row>
    <row r="119" spans="1:25" ht="12.75">
      <c r="A119" s="263">
        <f>IF(B119&lt;&gt;"",MAX($A$8:A118)+1,"")</f>
      </c>
      <c r="B119" s="450"/>
      <c r="C119" s="42"/>
      <c r="D119" s="42"/>
      <c r="E119" s="42"/>
      <c r="F119" s="42"/>
      <c r="G119" s="42"/>
      <c r="H119" s="42"/>
      <c r="I119" s="42"/>
      <c r="J119" s="42"/>
      <c r="K119" s="42"/>
      <c r="L119" s="30"/>
      <c r="M119" s="31"/>
      <c r="N119" s="32"/>
      <c r="O119" s="264">
        <f t="shared" si="36"/>
        <v>0</v>
      </c>
      <c r="P119" s="31"/>
      <c r="Q119" s="32"/>
      <c r="R119" s="264">
        <f t="shared" si="37"/>
        <v>0</v>
      </c>
      <c r="S119" s="31"/>
      <c r="T119" s="32"/>
      <c r="U119" s="264">
        <f t="shared" si="38"/>
        <v>0</v>
      </c>
      <c r="V119" s="31"/>
      <c r="W119" s="32"/>
      <c r="X119" s="265">
        <f t="shared" si="39"/>
        <v>0</v>
      </c>
      <c r="Y119" s="266">
        <f t="shared" si="40"/>
        <v>0</v>
      </c>
    </row>
    <row r="120" spans="1:25" ht="12.75">
      <c r="A120" s="263">
        <f>IF(B120&lt;&gt;"",MAX($A$8:A119)+1,"")</f>
      </c>
      <c r="B120" s="450"/>
      <c r="C120" s="42"/>
      <c r="D120" s="42"/>
      <c r="E120" s="42"/>
      <c r="F120" s="42"/>
      <c r="G120" s="42"/>
      <c r="H120" s="42"/>
      <c r="I120" s="42"/>
      <c r="J120" s="42"/>
      <c r="K120" s="42"/>
      <c r="L120" s="30"/>
      <c r="M120" s="31"/>
      <c r="N120" s="32"/>
      <c r="O120" s="264">
        <f t="shared" si="36"/>
        <v>0</v>
      </c>
      <c r="P120" s="31"/>
      <c r="Q120" s="32"/>
      <c r="R120" s="264">
        <f t="shared" si="37"/>
        <v>0</v>
      </c>
      <c r="S120" s="31"/>
      <c r="T120" s="32"/>
      <c r="U120" s="264">
        <f t="shared" si="38"/>
        <v>0</v>
      </c>
      <c r="V120" s="31"/>
      <c r="W120" s="32"/>
      <c r="X120" s="265">
        <f t="shared" si="39"/>
        <v>0</v>
      </c>
      <c r="Y120" s="266">
        <f t="shared" si="40"/>
        <v>0</v>
      </c>
    </row>
    <row r="121" spans="1:25" ht="12.75">
      <c r="A121" s="263">
        <f>IF(B121&lt;&gt;"",MAX($A$8:A120)+1,"")</f>
      </c>
      <c r="B121" s="450"/>
      <c r="C121" s="42"/>
      <c r="D121" s="42"/>
      <c r="E121" s="42"/>
      <c r="F121" s="42"/>
      <c r="G121" s="42"/>
      <c r="H121" s="42"/>
      <c r="I121" s="42"/>
      <c r="J121" s="42"/>
      <c r="K121" s="42"/>
      <c r="L121" s="30"/>
      <c r="M121" s="31"/>
      <c r="N121" s="32"/>
      <c r="O121" s="264">
        <f t="shared" si="36"/>
        <v>0</v>
      </c>
      <c r="P121" s="31"/>
      <c r="Q121" s="32"/>
      <c r="R121" s="264">
        <f t="shared" si="37"/>
        <v>0</v>
      </c>
      <c r="S121" s="31"/>
      <c r="T121" s="32"/>
      <c r="U121" s="264">
        <f t="shared" si="38"/>
        <v>0</v>
      </c>
      <c r="V121" s="31"/>
      <c r="W121" s="32"/>
      <c r="X121" s="265">
        <f t="shared" si="39"/>
        <v>0</v>
      </c>
      <c r="Y121" s="266">
        <f t="shared" si="40"/>
        <v>0</v>
      </c>
    </row>
    <row r="122" spans="1:25" ht="12.75">
      <c r="A122" s="263">
        <f>IF(B122&lt;&gt;"",MAX($A$8:A121)+1,"")</f>
      </c>
      <c r="B122" s="450"/>
      <c r="C122" s="42"/>
      <c r="D122" s="42"/>
      <c r="E122" s="42"/>
      <c r="F122" s="42"/>
      <c r="G122" s="42"/>
      <c r="H122" s="42"/>
      <c r="I122" s="42"/>
      <c r="J122" s="42"/>
      <c r="K122" s="42"/>
      <c r="L122" s="30"/>
      <c r="M122" s="31"/>
      <c r="N122" s="32"/>
      <c r="O122" s="264">
        <f t="shared" si="36"/>
        <v>0</v>
      </c>
      <c r="P122" s="31"/>
      <c r="Q122" s="32"/>
      <c r="R122" s="264">
        <f t="shared" si="37"/>
        <v>0</v>
      </c>
      <c r="S122" s="31"/>
      <c r="T122" s="32"/>
      <c r="U122" s="264">
        <f t="shared" si="38"/>
        <v>0</v>
      </c>
      <c r="V122" s="31"/>
      <c r="W122" s="32"/>
      <c r="X122" s="265">
        <f t="shared" si="39"/>
        <v>0</v>
      </c>
      <c r="Y122" s="266">
        <f t="shared" si="40"/>
        <v>0</v>
      </c>
    </row>
    <row r="123" spans="1:25" ht="12.75">
      <c r="A123" s="263">
        <f>IF(B123&lt;&gt;"",MAX($A$8:A122)+1,"")</f>
      </c>
      <c r="B123" s="450"/>
      <c r="C123" s="42"/>
      <c r="D123" s="42"/>
      <c r="E123" s="42"/>
      <c r="F123" s="42"/>
      <c r="G123" s="42"/>
      <c r="H123" s="42"/>
      <c r="I123" s="42"/>
      <c r="J123" s="42"/>
      <c r="K123" s="42"/>
      <c r="L123" s="30"/>
      <c r="M123" s="31"/>
      <c r="N123" s="32"/>
      <c r="O123" s="264">
        <f t="shared" si="36"/>
        <v>0</v>
      </c>
      <c r="P123" s="31"/>
      <c r="Q123" s="32"/>
      <c r="R123" s="264">
        <f t="shared" si="37"/>
        <v>0</v>
      </c>
      <c r="S123" s="31"/>
      <c r="T123" s="32"/>
      <c r="U123" s="264">
        <f t="shared" si="38"/>
        <v>0</v>
      </c>
      <c r="V123" s="31"/>
      <c r="W123" s="32"/>
      <c r="X123" s="265">
        <f t="shared" si="39"/>
        <v>0</v>
      </c>
      <c r="Y123" s="266">
        <f t="shared" si="40"/>
        <v>0</v>
      </c>
    </row>
    <row r="124" spans="1:25" ht="12.75">
      <c r="A124" s="263">
        <f>IF(B124&lt;&gt;"",MAX($A$8:A123)+1,"")</f>
      </c>
      <c r="B124" s="450"/>
      <c r="C124" s="42"/>
      <c r="D124" s="42"/>
      <c r="E124" s="42"/>
      <c r="F124" s="42"/>
      <c r="G124" s="42"/>
      <c r="H124" s="42"/>
      <c r="I124" s="42"/>
      <c r="J124" s="42"/>
      <c r="K124" s="42"/>
      <c r="L124" s="30"/>
      <c r="M124" s="31"/>
      <c r="N124" s="32"/>
      <c r="O124" s="264">
        <f t="shared" si="36"/>
        <v>0</v>
      </c>
      <c r="P124" s="31"/>
      <c r="Q124" s="32"/>
      <c r="R124" s="264">
        <f t="shared" si="37"/>
        <v>0</v>
      </c>
      <c r="S124" s="31"/>
      <c r="T124" s="32"/>
      <c r="U124" s="264">
        <f t="shared" si="38"/>
        <v>0</v>
      </c>
      <c r="V124" s="31"/>
      <c r="W124" s="32"/>
      <c r="X124" s="265">
        <f t="shared" si="39"/>
        <v>0</v>
      </c>
      <c r="Y124" s="266">
        <f t="shared" si="40"/>
        <v>0</v>
      </c>
    </row>
    <row r="125" spans="1:25" ht="12.75">
      <c r="A125" s="263">
        <f>IF(B125&lt;&gt;"",MAX($A$8:A124)+1,"")</f>
      </c>
      <c r="B125" s="450"/>
      <c r="C125" s="42"/>
      <c r="D125" s="42"/>
      <c r="E125" s="42"/>
      <c r="F125" s="42"/>
      <c r="G125" s="42"/>
      <c r="H125" s="42"/>
      <c r="I125" s="42"/>
      <c r="J125" s="42"/>
      <c r="K125" s="42"/>
      <c r="L125" s="30"/>
      <c r="M125" s="31"/>
      <c r="N125" s="32"/>
      <c r="O125" s="264">
        <f t="shared" si="36"/>
        <v>0</v>
      </c>
      <c r="P125" s="31"/>
      <c r="Q125" s="32"/>
      <c r="R125" s="264">
        <f t="shared" si="37"/>
        <v>0</v>
      </c>
      <c r="S125" s="31"/>
      <c r="T125" s="32"/>
      <c r="U125" s="264">
        <f t="shared" si="38"/>
        <v>0</v>
      </c>
      <c r="V125" s="31"/>
      <c r="W125" s="32"/>
      <c r="X125" s="265">
        <f t="shared" si="39"/>
        <v>0</v>
      </c>
      <c r="Y125" s="266">
        <f t="shared" si="40"/>
        <v>0</v>
      </c>
    </row>
    <row r="126" spans="1:25" ht="12.75">
      <c r="A126" s="263">
        <f>IF(B126&lt;&gt;"",MAX($A$8:A125)+1,"")</f>
      </c>
      <c r="B126" s="450"/>
      <c r="C126" s="42"/>
      <c r="D126" s="42"/>
      <c r="E126" s="42"/>
      <c r="F126" s="42"/>
      <c r="G126" s="42"/>
      <c r="H126" s="42"/>
      <c r="I126" s="42"/>
      <c r="J126" s="42"/>
      <c r="K126" s="42"/>
      <c r="L126" s="30"/>
      <c r="M126" s="31"/>
      <c r="N126" s="32"/>
      <c r="O126" s="264">
        <f t="shared" si="36"/>
        <v>0</v>
      </c>
      <c r="P126" s="31"/>
      <c r="Q126" s="32"/>
      <c r="R126" s="264">
        <f t="shared" si="37"/>
        <v>0</v>
      </c>
      <c r="S126" s="31"/>
      <c r="T126" s="32"/>
      <c r="U126" s="264">
        <f t="shared" si="38"/>
        <v>0</v>
      </c>
      <c r="V126" s="31"/>
      <c r="W126" s="32"/>
      <c r="X126" s="265">
        <f t="shared" si="39"/>
        <v>0</v>
      </c>
      <c r="Y126" s="266">
        <f t="shared" si="40"/>
        <v>0</v>
      </c>
    </row>
    <row r="127" spans="1:25" ht="12.75">
      <c r="A127" s="263">
        <f>IF(B127&lt;&gt;"",MAX($A$8:A126)+1,"")</f>
      </c>
      <c r="B127" s="450"/>
      <c r="C127" s="42"/>
      <c r="D127" s="42"/>
      <c r="E127" s="42"/>
      <c r="F127" s="42"/>
      <c r="G127" s="42"/>
      <c r="H127" s="42"/>
      <c r="I127" s="42"/>
      <c r="J127" s="42"/>
      <c r="K127" s="42"/>
      <c r="L127" s="30"/>
      <c r="M127" s="31"/>
      <c r="N127" s="32"/>
      <c r="O127" s="264">
        <f t="shared" si="36"/>
        <v>0</v>
      </c>
      <c r="P127" s="31"/>
      <c r="Q127" s="32"/>
      <c r="R127" s="264">
        <f t="shared" si="37"/>
        <v>0</v>
      </c>
      <c r="S127" s="31"/>
      <c r="T127" s="32"/>
      <c r="U127" s="264">
        <f t="shared" si="38"/>
        <v>0</v>
      </c>
      <c r="V127" s="31"/>
      <c r="W127" s="32"/>
      <c r="X127" s="265">
        <f t="shared" si="39"/>
        <v>0</v>
      </c>
      <c r="Y127" s="266">
        <f t="shared" si="40"/>
        <v>0</v>
      </c>
    </row>
    <row r="128" spans="1:25" ht="12.75">
      <c r="A128" s="263">
        <f>IF(B128&lt;&gt;"",MAX($A$8:A127)+1,"")</f>
      </c>
      <c r="B128" s="450"/>
      <c r="C128" s="42"/>
      <c r="D128" s="42"/>
      <c r="E128" s="42"/>
      <c r="F128" s="42"/>
      <c r="G128" s="42"/>
      <c r="H128" s="42"/>
      <c r="I128" s="42"/>
      <c r="J128" s="42"/>
      <c r="K128" s="42"/>
      <c r="L128" s="30"/>
      <c r="M128" s="31"/>
      <c r="N128" s="32"/>
      <c r="O128" s="264">
        <f t="shared" si="36"/>
        <v>0</v>
      </c>
      <c r="P128" s="31"/>
      <c r="Q128" s="32"/>
      <c r="R128" s="264">
        <f t="shared" si="37"/>
        <v>0</v>
      </c>
      <c r="S128" s="31"/>
      <c r="T128" s="32"/>
      <c r="U128" s="264">
        <f t="shared" si="38"/>
        <v>0</v>
      </c>
      <c r="V128" s="31"/>
      <c r="W128" s="32"/>
      <c r="X128" s="265">
        <f t="shared" si="39"/>
        <v>0</v>
      </c>
      <c r="Y128" s="266">
        <f t="shared" si="40"/>
        <v>0</v>
      </c>
    </row>
    <row r="129" spans="1:25" ht="12.75">
      <c r="A129" s="263">
        <f>IF(B129&lt;&gt;"",MAX($A$8:A128)+1,"")</f>
      </c>
      <c r="B129" s="450"/>
      <c r="C129" s="42"/>
      <c r="D129" s="42"/>
      <c r="E129" s="42"/>
      <c r="F129" s="42"/>
      <c r="G129" s="42"/>
      <c r="H129" s="42"/>
      <c r="I129" s="42"/>
      <c r="J129" s="42"/>
      <c r="K129" s="42"/>
      <c r="L129" s="30"/>
      <c r="M129" s="31"/>
      <c r="N129" s="32"/>
      <c r="O129" s="264">
        <f t="shared" si="36"/>
        <v>0</v>
      </c>
      <c r="P129" s="31"/>
      <c r="Q129" s="32"/>
      <c r="R129" s="264">
        <f t="shared" si="37"/>
        <v>0</v>
      </c>
      <c r="S129" s="31"/>
      <c r="T129" s="32"/>
      <c r="U129" s="264">
        <f t="shared" si="38"/>
        <v>0</v>
      </c>
      <c r="V129" s="31"/>
      <c r="W129" s="32"/>
      <c r="X129" s="265">
        <f t="shared" si="39"/>
        <v>0</v>
      </c>
      <c r="Y129" s="266">
        <f t="shared" si="40"/>
        <v>0</v>
      </c>
    </row>
    <row r="130" spans="1:25" ht="13.5" thickBot="1">
      <c r="A130" s="263">
        <f>IF(B130&lt;&gt;"",MAX($A$8:A129)+1,"")</f>
      </c>
      <c r="B130" s="450"/>
      <c r="C130" s="43"/>
      <c r="D130" s="43"/>
      <c r="E130" s="43"/>
      <c r="F130" s="43"/>
      <c r="G130" s="43"/>
      <c r="H130" s="43"/>
      <c r="I130" s="43"/>
      <c r="J130" s="43"/>
      <c r="K130" s="43"/>
      <c r="L130" s="36"/>
      <c r="M130" s="37"/>
      <c r="N130" s="38"/>
      <c r="O130" s="269">
        <f t="shared" si="36"/>
        <v>0</v>
      </c>
      <c r="P130" s="37"/>
      <c r="Q130" s="38"/>
      <c r="R130" s="269">
        <f t="shared" si="37"/>
        <v>0</v>
      </c>
      <c r="S130" s="37"/>
      <c r="T130" s="38"/>
      <c r="U130" s="269">
        <f t="shared" si="38"/>
        <v>0</v>
      </c>
      <c r="V130" s="37"/>
      <c r="W130" s="38"/>
      <c r="X130" s="273">
        <f t="shared" si="39"/>
        <v>0</v>
      </c>
      <c r="Y130" s="271">
        <f>O130+R130+U130+X130</f>
        <v>0</v>
      </c>
    </row>
    <row r="131" spans="1:25" ht="13.5" customHeight="1" thickBot="1">
      <c r="A131" s="275"/>
      <c r="B131" s="809">
        <f>Budżet_ogółem!$B$10</f>
      </c>
      <c r="C131" s="810"/>
      <c r="D131" s="810"/>
      <c r="E131" s="810"/>
      <c r="F131" s="810"/>
      <c r="G131" s="810"/>
      <c r="H131" s="810"/>
      <c r="I131" s="810"/>
      <c r="J131" s="810"/>
      <c r="K131" s="810"/>
      <c r="L131" s="811"/>
      <c r="M131" s="821">
        <f>SUM(O132:O161)</f>
        <v>0</v>
      </c>
      <c r="N131" s="822"/>
      <c r="O131" s="823"/>
      <c r="P131" s="821">
        <f>SUM(R132:R161)</f>
        <v>0</v>
      </c>
      <c r="Q131" s="822"/>
      <c r="R131" s="823"/>
      <c r="S131" s="821">
        <f>SUM(U132:U161)</f>
        <v>0</v>
      </c>
      <c r="T131" s="822"/>
      <c r="U131" s="823"/>
      <c r="V131" s="821">
        <f>SUM(X132:X161)</f>
        <v>0</v>
      </c>
      <c r="W131" s="822"/>
      <c r="X131" s="823"/>
      <c r="Y131" s="335">
        <f>M131+P131+S131+V131</f>
        <v>0</v>
      </c>
    </row>
    <row r="132" spans="1:25" ht="12.75">
      <c r="A132" s="258">
        <f>IF(B132&lt;&gt;"",MAX($A$8:A131)+1,"")</f>
      </c>
      <c r="B132" s="450"/>
      <c r="C132" s="29"/>
      <c r="D132" s="29"/>
      <c r="E132" s="29"/>
      <c r="F132" s="29"/>
      <c r="G132" s="29"/>
      <c r="H132" s="29"/>
      <c r="I132" s="29"/>
      <c r="J132" s="29"/>
      <c r="K132" s="29"/>
      <c r="L132" s="41"/>
      <c r="M132" s="25"/>
      <c r="N132" s="26"/>
      <c r="O132" s="260">
        <f>SUM(M132*N132)</f>
        <v>0</v>
      </c>
      <c r="P132" s="25"/>
      <c r="Q132" s="26"/>
      <c r="R132" s="260">
        <f>SUM(P132*Q132)</f>
        <v>0</v>
      </c>
      <c r="S132" s="25"/>
      <c r="T132" s="26"/>
      <c r="U132" s="260">
        <f>SUM(S132*T132)</f>
        <v>0</v>
      </c>
      <c r="V132" s="25"/>
      <c r="W132" s="26"/>
      <c r="X132" s="272">
        <f>SUM(V132*W132)</f>
        <v>0</v>
      </c>
      <c r="Y132" s="262">
        <f>O132+R132+U132+X132</f>
        <v>0</v>
      </c>
    </row>
    <row r="133" spans="1:25" ht="12.75">
      <c r="A133" s="263">
        <f>IF(B133&lt;&gt;"",MAX($A$8:A132)+1,"")</f>
      </c>
      <c r="B133" s="450"/>
      <c r="C133" s="42"/>
      <c r="D133" s="42"/>
      <c r="E133" s="42"/>
      <c r="F133" s="42"/>
      <c r="G133" s="42"/>
      <c r="H133" s="42"/>
      <c r="I133" s="42"/>
      <c r="J133" s="42"/>
      <c r="K133" s="42"/>
      <c r="L133" s="30"/>
      <c r="M133" s="31"/>
      <c r="N133" s="32"/>
      <c r="O133" s="264">
        <f aca="true" t="shared" si="41" ref="O133:O146">SUM(M133*N133)</f>
        <v>0</v>
      </c>
      <c r="P133" s="31"/>
      <c r="Q133" s="32"/>
      <c r="R133" s="264">
        <f aca="true" t="shared" si="42" ref="R133:R146">SUM(P133*Q133)</f>
        <v>0</v>
      </c>
      <c r="S133" s="31"/>
      <c r="T133" s="32"/>
      <c r="U133" s="264">
        <f aca="true" t="shared" si="43" ref="U133:U146">SUM(S133*T133)</f>
        <v>0</v>
      </c>
      <c r="V133" s="31"/>
      <c r="W133" s="32"/>
      <c r="X133" s="265">
        <f aca="true" t="shared" si="44" ref="X133:X146">SUM(V133*W133)</f>
        <v>0</v>
      </c>
      <c r="Y133" s="266">
        <f>O133+R133+U133+X133</f>
        <v>0</v>
      </c>
    </row>
    <row r="134" spans="1:25" ht="12.75">
      <c r="A134" s="263">
        <f>IF(B134&lt;&gt;"",MAX($A$8:A133)+1,"")</f>
      </c>
      <c r="B134" s="450"/>
      <c r="C134" s="42"/>
      <c r="D134" s="42"/>
      <c r="E134" s="42"/>
      <c r="F134" s="42"/>
      <c r="G134" s="42"/>
      <c r="H134" s="42"/>
      <c r="I134" s="42"/>
      <c r="J134" s="42"/>
      <c r="K134" s="42"/>
      <c r="L134" s="30"/>
      <c r="M134" s="31"/>
      <c r="N134" s="32"/>
      <c r="O134" s="264">
        <f t="shared" si="41"/>
        <v>0</v>
      </c>
      <c r="P134" s="31"/>
      <c r="Q134" s="32"/>
      <c r="R134" s="264">
        <f t="shared" si="42"/>
        <v>0</v>
      </c>
      <c r="S134" s="31"/>
      <c r="T134" s="32"/>
      <c r="U134" s="264">
        <f t="shared" si="43"/>
        <v>0</v>
      </c>
      <c r="V134" s="31"/>
      <c r="W134" s="32"/>
      <c r="X134" s="265">
        <f t="shared" si="44"/>
        <v>0</v>
      </c>
      <c r="Y134" s="266">
        <f aca="true" t="shared" si="45" ref="Y134:Y145">O134+R134+U134+X134</f>
        <v>0</v>
      </c>
    </row>
    <row r="135" spans="1:25" ht="12.75">
      <c r="A135" s="263">
        <f>IF(B135&lt;&gt;"",MAX($A$8:A134)+1,"")</f>
      </c>
      <c r="B135" s="450"/>
      <c r="C135" s="42"/>
      <c r="D135" s="42"/>
      <c r="E135" s="42"/>
      <c r="F135" s="42"/>
      <c r="G135" s="42"/>
      <c r="H135" s="42"/>
      <c r="I135" s="42"/>
      <c r="J135" s="42"/>
      <c r="K135" s="42"/>
      <c r="L135" s="30"/>
      <c r="M135" s="31"/>
      <c r="N135" s="32"/>
      <c r="O135" s="264">
        <f t="shared" si="41"/>
        <v>0</v>
      </c>
      <c r="P135" s="31"/>
      <c r="Q135" s="32"/>
      <c r="R135" s="264">
        <f t="shared" si="42"/>
        <v>0</v>
      </c>
      <c r="S135" s="31"/>
      <c r="T135" s="32"/>
      <c r="U135" s="264">
        <f t="shared" si="43"/>
        <v>0</v>
      </c>
      <c r="V135" s="31"/>
      <c r="W135" s="32"/>
      <c r="X135" s="265">
        <f t="shared" si="44"/>
        <v>0</v>
      </c>
      <c r="Y135" s="266">
        <f t="shared" si="45"/>
        <v>0</v>
      </c>
    </row>
    <row r="136" spans="1:25" ht="12.75">
      <c r="A136" s="263">
        <f>IF(B136&lt;&gt;"",MAX($A$8:A135)+1,"")</f>
      </c>
      <c r="B136" s="450"/>
      <c r="C136" s="42"/>
      <c r="D136" s="42"/>
      <c r="E136" s="42"/>
      <c r="F136" s="42"/>
      <c r="G136" s="42"/>
      <c r="H136" s="42"/>
      <c r="I136" s="42"/>
      <c r="J136" s="42"/>
      <c r="K136" s="42"/>
      <c r="L136" s="30"/>
      <c r="M136" s="31"/>
      <c r="N136" s="32"/>
      <c r="O136" s="264">
        <f t="shared" si="41"/>
        <v>0</v>
      </c>
      <c r="P136" s="31"/>
      <c r="Q136" s="32"/>
      <c r="R136" s="264">
        <f t="shared" si="42"/>
        <v>0</v>
      </c>
      <c r="S136" s="31"/>
      <c r="T136" s="32"/>
      <c r="U136" s="264">
        <f t="shared" si="43"/>
        <v>0</v>
      </c>
      <c r="V136" s="31"/>
      <c r="W136" s="32"/>
      <c r="X136" s="265">
        <f t="shared" si="44"/>
        <v>0</v>
      </c>
      <c r="Y136" s="266">
        <f t="shared" si="45"/>
        <v>0</v>
      </c>
    </row>
    <row r="137" spans="1:25" ht="12.75">
      <c r="A137" s="263">
        <f>IF(B137&lt;&gt;"",MAX($A$8:A136)+1,"")</f>
      </c>
      <c r="B137" s="450"/>
      <c r="C137" s="42"/>
      <c r="D137" s="42"/>
      <c r="E137" s="42"/>
      <c r="F137" s="42"/>
      <c r="G137" s="42"/>
      <c r="H137" s="42"/>
      <c r="I137" s="42"/>
      <c r="J137" s="42"/>
      <c r="K137" s="42"/>
      <c r="L137" s="30"/>
      <c r="M137" s="31"/>
      <c r="N137" s="32"/>
      <c r="O137" s="264">
        <f t="shared" si="41"/>
        <v>0</v>
      </c>
      <c r="P137" s="31"/>
      <c r="Q137" s="32"/>
      <c r="R137" s="264">
        <f t="shared" si="42"/>
        <v>0</v>
      </c>
      <c r="S137" s="31"/>
      <c r="T137" s="32"/>
      <c r="U137" s="264">
        <f t="shared" si="43"/>
        <v>0</v>
      </c>
      <c r="V137" s="31"/>
      <c r="W137" s="32"/>
      <c r="X137" s="265">
        <f t="shared" si="44"/>
        <v>0</v>
      </c>
      <c r="Y137" s="266">
        <f t="shared" si="45"/>
        <v>0</v>
      </c>
    </row>
    <row r="138" spans="1:25" ht="12.75">
      <c r="A138" s="263">
        <f>IF(B138&lt;&gt;"",MAX($A$8:A137)+1,"")</f>
      </c>
      <c r="B138" s="450"/>
      <c r="C138" s="42"/>
      <c r="D138" s="42"/>
      <c r="E138" s="42"/>
      <c r="F138" s="42"/>
      <c r="G138" s="42"/>
      <c r="H138" s="42"/>
      <c r="I138" s="42"/>
      <c r="J138" s="42"/>
      <c r="K138" s="42"/>
      <c r="L138" s="30"/>
      <c r="M138" s="31"/>
      <c r="N138" s="32"/>
      <c r="O138" s="264">
        <f t="shared" si="41"/>
        <v>0</v>
      </c>
      <c r="P138" s="31"/>
      <c r="Q138" s="32"/>
      <c r="R138" s="264">
        <f t="shared" si="42"/>
        <v>0</v>
      </c>
      <c r="S138" s="31"/>
      <c r="T138" s="32"/>
      <c r="U138" s="264">
        <f t="shared" si="43"/>
        <v>0</v>
      </c>
      <c r="V138" s="31"/>
      <c r="W138" s="32"/>
      <c r="X138" s="265">
        <f t="shared" si="44"/>
        <v>0</v>
      </c>
      <c r="Y138" s="266">
        <f t="shared" si="45"/>
        <v>0</v>
      </c>
    </row>
    <row r="139" spans="1:25" ht="12.75">
      <c r="A139" s="263">
        <f>IF(B139&lt;&gt;"",MAX($A$8:A138)+1,"")</f>
      </c>
      <c r="B139" s="450"/>
      <c r="C139" s="42"/>
      <c r="D139" s="42"/>
      <c r="E139" s="42"/>
      <c r="F139" s="42"/>
      <c r="G139" s="42"/>
      <c r="H139" s="42"/>
      <c r="I139" s="42"/>
      <c r="J139" s="42"/>
      <c r="K139" s="42"/>
      <c r="L139" s="30"/>
      <c r="M139" s="31"/>
      <c r="N139" s="32"/>
      <c r="O139" s="264">
        <f t="shared" si="41"/>
        <v>0</v>
      </c>
      <c r="P139" s="31"/>
      <c r="Q139" s="32"/>
      <c r="R139" s="264">
        <f t="shared" si="42"/>
        <v>0</v>
      </c>
      <c r="S139" s="31"/>
      <c r="T139" s="32"/>
      <c r="U139" s="264">
        <f t="shared" si="43"/>
        <v>0</v>
      </c>
      <c r="V139" s="31"/>
      <c r="W139" s="32"/>
      <c r="X139" s="265">
        <f t="shared" si="44"/>
        <v>0</v>
      </c>
      <c r="Y139" s="266">
        <f t="shared" si="45"/>
        <v>0</v>
      </c>
    </row>
    <row r="140" spans="1:25" ht="12.75">
      <c r="A140" s="263">
        <f>IF(B140&lt;&gt;"",MAX($A$8:A139)+1,"")</f>
      </c>
      <c r="B140" s="450"/>
      <c r="C140" s="42"/>
      <c r="D140" s="42"/>
      <c r="E140" s="42"/>
      <c r="F140" s="42"/>
      <c r="G140" s="42"/>
      <c r="H140" s="42"/>
      <c r="I140" s="42"/>
      <c r="J140" s="42"/>
      <c r="K140" s="42"/>
      <c r="L140" s="30"/>
      <c r="M140" s="31"/>
      <c r="N140" s="32"/>
      <c r="O140" s="264">
        <f t="shared" si="41"/>
        <v>0</v>
      </c>
      <c r="P140" s="31"/>
      <c r="Q140" s="32"/>
      <c r="R140" s="264">
        <f t="shared" si="42"/>
        <v>0</v>
      </c>
      <c r="S140" s="31"/>
      <c r="T140" s="32"/>
      <c r="U140" s="264">
        <f t="shared" si="43"/>
        <v>0</v>
      </c>
      <c r="V140" s="31"/>
      <c r="W140" s="32"/>
      <c r="X140" s="265">
        <f t="shared" si="44"/>
        <v>0</v>
      </c>
      <c r="Y140" s="266">
        <f t="shared" si="45"/>
        <v>0</v>
      </c>
    </row>
    <row r="141" spans="1:25" ht="12.75">
      <c r="A141" s="263">
        <f>IF(B141&lt;&gt;"",MAX($A$8:A140)+1,"")</f>
      </c>
      <c r="B141" s="450"/>
      <c r="C141" s="42"/>
      <c r="D141" s="42"/>
      <c r="E141" s="42"/>
      <c r="F141" s="42"/>
      <c r="G141" s="42"/>
      <c r="H141" s="42"/>
      <c r="I141" s="42"/>
      <c r="J141" s="42"/>
      <c r="K141" s="42"/>
      <c r="L141" s="30"/>
      <c r="M141" s="31"/>
      <c r="N141" s="32"/>
      <c r="O141" s="264">
        <f t="shared" si="41"/>
        <v>0</v>
      </c>
      <c r="P141" s="31"/>
      <c r="Q141" s="32"/>
      <c r="R141" s="264">
        <f t="shared" si="42"/>
        <v>0</v>
      </c>
      <c r="S141" s="31"/>
      <c r="T141" s="32"/>
      <c r="U141" s="264">
        <f t="shared" si="43"/>
        <v>0</v>
      </c>
      <c r="V141" s="31"/>
      <c r="W141" s="32"/>
      <c r="X141" s="265">
        <f t="shared" si="44"/>
        <v>0</v>
      </c>
      <c r="Y141" s="266">
        <f t="shared" si="45"/>
        <v>0</v>
      </c>
    </row>
    <row r="142" spans="1:25" ht="12.75">
      <c r="A142" s="263">
        <f>IF(B142&lt;&gt;"",MAX($A$8:A141)+1,"")</f>
      </c>
      <c r="B142" s="450"/>
      <c r="C142" s="42"/>
      <c r="D142" s="42"/>
      <c r="E142" s="42"/>
      <c r="F142" s="42"/>
      <c r="G142" s="42"/>
      <c r="H142" s="42"/>
      <c r="I142" s="42"/>
      <c r="J142" s="42"/>
      <c r="K142" s="42"/>
      <c r="L142" s="30"/>
      <c r="M142" s="31"/>
      <c r="N142" s="32"/>
      <c r="O142" s="264">
        <f t="shared" si="41"/>
        <v>0</v>
      </c>
      <c r="P142" s="31"/>
      <c r="Q142" s="32"/>
      <c r="R142" s="264">
        <f t="shared" si="42"/>
        <v>0</v>
      </c>
      <c r="S142" s="31"/>
      <c r="T142" s="32"/>
      <c r="U142" s="264">
        <f t="shared" si="43"/>
        <v>0</v>
      </c>
      <c r="V142" s="31"/>
      <c r="W142" s="32"/>
      <c r="X142" s="265">
        <f t="shared" si="44"/>
        <v>0</v>
      </c>
      <c r="Y142" s="266">
        <f t="shared" si="45"/>
        <v>0</v>
      </c>
    </row>
    <row r="143" spans="1:25" ht="12.75">
      <c r="A143" s="263">
        <f>IF(B143&lt;&gt;"",MAX($A$8:A142)+1,"")</f>
      </c>
      <c r="B143" s="450"/>
      <c r="C143" s="42"/>
      <c r="D143" s="42"/>
      <c r="E143" s="42"/>
      <c r="F143" s="42"/>
      <c r="G143" s="42"/>
      <c r="H143" s="42"/>
      <c r="I143" s="42"/>
      <c r="J143" s="42"/>
      <c r="K143" s="42"/>
      <c r="L143" s="30"/>
      <c r="M143" s="31"/>
      <c r="N143" s="32"/>
      <c r="O143" s="264">
        <f t="shared" si="41"/>
        <v>0</v>
      </c>
      <c r="P143" s="31"/>
      <c r="Q143" s="32"/>
      <c r="R143" s="264">
        <f t="shared" si="42"/>
        <v>0</v>
      </c>
      <c r="S143" s="31"/>
      <c r="T143" s="32"/>
      <c r="U143" s="264">
        <f t="shared" si="43"/>
        <v>0</v>
      </c>
      <c r="V143" s="31"/>
      <c r="W143" s="32"/>
      <c r="X143" s="265">
        <f t="shared" si="44"/>
        <v>0</v>
      </c>
      <c r="Y143" s="266">
        <f t="shared" si="45"/>
        <v>0</v>
      </c>
    </row>
    <row r="144" spans="1:25" ht="12.75">
      <c r="A144" s="263">
        <f>IF(B144&lt;&gt;"",MAX($A$8:A143)+1,"")</f>
      </c>
      <c r="B144" s="450"/>
      <c r="C144" s="42"/>
      <c r="D144" s="42"/>
      <c r="E144" s="42"/>
      <c r="F144" s="42"/>
      <c r="G144" s="42"/>
      <c r="H144" s="42"/>
      <c r="I144" s="42"/>
      <c r="J144" s="42"/>
      <c r="K144" s="42"/>
      <c r="L144" s="30"/>
      <c r="M144" s="31"/>
      <c r="N144" s="32"/>
      <c r="O144" s="264">
        <f t="shared" si="41"/>
        <v>0</v>
      </c>
      <c r="P144" s="31"/>
      <c r="Q144" s="32"/>
      <c r="R144" s="264">
        <f t="shared" si="42"/>
        <v>0</v>
      </c>
      <c r="S144" s="31"/>
      <c r="T144" s="32"/>
      <c r="U144" s="264">
        <f t="shared" si="43"/>
        <v>0</v>
      </c>
      <c r="V144" s="31"/>
      <c r="W144" s="32"/>
      <c r="X144" s="265">
        <f t="shared" si="44"/>
        <v>0</v>
      </c>
      <c r="Y144" s="266">
        <f t="shared" si="45"/>
        <v>0</v>
      </c>
    </row>
    <row r="145" spans="1:25" ht="12.75">
      <c r="A145" s="263">
        <f>IF(B145&lt;&gt;"",MAX($A$8:A144)+1,"")</f>
      </c>
      <c r="B145" s="450"/>
      <c r="C145" s="42"/>
      <c r="D145" s="42"/>
      <c r="E145" s="42"/>
      <c r="F145" s="42"/>
      <c r="G145" s="42"/>
      <c r="H145" s="42"/>
      <c r="I145" s="42"/>
      <c r="J145" s="42"/>
      <c r="K145" s="42"/>
      <c r="L145" s="30"/>
      <c r="M145" s="31"/>
      <c r="N145" s="32"/>
      <c r="O145" s="264">
        <f t="shared" si="41"/>
        <v>0</v>
      </c>
      <c r="P145" s="31"/>
      <c r="Q145" s="32"/>
      <c r="R145" s="264">
        <f t="shared" si="42"/>
        <v>0</v>
      </c>
      <c r="S145" s="31"/>
      <c r="T145" s="32"/>
      <c r="U145" s="264">
        <f t="shared" si="43"/>
        <v>0</v>
      </c>
      <c r="V145" s="31"/>
      <c r="W145" s="32"/>
      <c r="X145" s="265">
        <f t="shared" si="44"/>
        <v>0</v>
      </c>
      <c r="Y145" s="266">
        <f t="shared" si="45"/>
        <v>0</v>
      </c>
    </row>
    <row r="146" spans="1:25" ht="12.75">
      <c r="A146" s="263">
        <f>IF(B146&lt;&gt;"",MAX($A$8:A145)+1,"")</f>
      </c>
      <c r="B146" s="450"/>
      <c r="C146" s="42"/>
      <c r="D146" s="42"/>
      <c r="E146" s="42"/>
      <c r="F146" s="42"/>
      <c r="G146" s="42"/>
      <c r="H146" s="42"/>
      <c r="I146" s="42"/>
      <c r="J146" s="42"/>
      <c r="K146" s="42"/>
      <c r="L146" s="30"/>
      <c r="M146" s="31"/>
      <c r="N146" s="32"/>
      <c r="O146" s="264">
        <f t="shared" si="41"/>
        <v>0</v>
      </c>
      <c r="P146" s="31"/>
      <c r="Q146" s="32"/>
      <c r="R146" s="264">
        <f t="shared" si="42"/>
        <v>0</v>
      </c>
      <c r="S146" s="31"/>
      <c r="T146" s="32"/>
      <c r="U146" s="264">
        <f t="shared" si="43"/>
        <v>0</v>
      </c>
      <c r="V146" s="31"/>
      <c r="W146" s="32"/>
      <c r="X146" s="265">
        <f t="shared" si="44"/>
        <v>0</v>
      </c>
      <c r="Y146" s="266">
        <f>O146+R146+U146+X146</f>
        <v>0</v>
      </c>
    </row>
    <row r="147" spans="1:25" ht="12.75">
      <c r="A147" s="263">
        <f>IF(B147&lt;&gt;"",MAX($A$8:A146)+1,"")</f>
      </c>
      <c r="B147" s="450"/>
      <c r="C147" s="42"/>
      <c r="D147" s="42"/>
      <c r="E147" s="42"/>
      <c r="F147" s="42"/>
      <c r="G147" s="42"/>
      <c r="H147" s="42"/>
      <c r="I147" s="42"/>
      <c r="J147" s="42"/>
      <c r="K147" s="42"/>
      <c r="L147" s="30"/>
      <c r="M147" s="31"/>
      <c r="N147" s="32"/>
      <c r="O147" s="264">
        <f>SUM(M147*N147)</f>
        <v>0</v>
      </c>
      <c r="P147" s="31"/>
      <c r="Q147" s="32"/>
      <c r="R147" s="264">
        <f>SUM(P147*Q147)</f>
        <v>0</v>
      </c>
      <c r="S147" s="31"/>
      <c r="T147" s="32"/>
      <c r="U147" s="264">
        <f>SUM(S147*T147)</f>
        <v>0</v>
      </c>
      <c r="V147" s="31"/>
      <c r="W147" s="32"/>
      <c r="X147" s="265">
        <f>SUM(V147*W147)</f>
        <v>0</v>
      </c>
      <c r="Y147" s="266">
        <f>O147+R147+U147+X147</f>
        <v>0</v>
      </c>
    </row>
    <row r="148" spans="1:25" ht="12.75">
      <c r="A148" s="263">
        <f>IF(B148&lt;&gt;"",MAX($A$8:A147)+1,"")</f>
      </c>
      <c r="B148" s="450"/>
      <c r="C148" s="42"/>
      <c r="D148" s="42"/>
      <c r="E148" s="42"/>
      <c r="F148" s="42"/>
      <c r="G148" s="42"/>
      <c r="H148" s="42"/>
      <c r="I148" s="42"/>
      <c r="J148" s="42"/>
      <c r="K148" s="42"/>
      <c r="L148" s="30"/>
      <c r="M148" s="31"/>
      <c r="N148" s="32"/>
      <c r="O148" s="264">
        <f aca="true" t="shared" si="46" ref="O148:O161">SUM(M148*N148)</f>
        <v>0</v>
      </c>
      <c r="P148" s="31"/>
      <c r="Q148" s="32"/>
      <c r="R148" s="264">
        <f aca="true" t="shared" si="47" ref="R148:R161">SUM(P148*Q148)</f>
        <v>0</v>
      </c>
      <c r="S148" s="31"/>
      <c r="T148" s="32"/>
      <c r="U148" s="264">
        <f aca="true" t="shared" si="48" ref="U148:U161">SUM(S148*T148)</f>
        <v>0</v>
      </c>
      <c r="V148" s="31"/>
      <c r="W148" s="32"/>
      <c r="X148" s="265">
        <f aca="true" t="shared" si="49" ref="X148:X161">SUM(V148*W148)</f>
        <v>0</v>
      </c>
      <c r="Y148" s="266">
        <f>O148+R148+U148+X148</f>
        <v>0</v>
      </c>
    </row>
    <row r="149" spans="1:25" ht="12.75">
      <c r="A149" s="263">
        <f>IF(B149&lt;&gt;"",MAX($A$8:A148)+1,"")</f>
      </c>
      <c r="B149" s="450"/>
      <c r="C149" s="42"/>
      <c r="D149" s="42"/>
      <c r="E149" s="42"/>
      <c r="F149" s="42"/>
      <c r="G149" s="42"/>
      <c r="H149" s="42"/>
      <c r="I149" s="42"/>
      <c r="J149" s="42"/>
      <c r="K149" s="42"/>
      <c r="L149" s="30"/>
      <c r="M149" s="31"/>
      <c r="N149" s="32"/>
      <c r="O149" s="264">
        <f t="shared" si="46"/>
        <v>0</v>
      </c>
      <c r="P149" s="31"/>
      <c r="Q149" s="32"/>
      <c r="R149" s="264">
        <f t="shared" si="47"/>
        <v>0</v>
      </c>
      <c r="S149" s="31"/>
      <c r="T149" s="32"/>
      <c r="U149" s="264">
        <f t="shared" si="48"/>
        <v>0</v>
      </c>
      <c r="V149" s="31"/>
      <c r="W149" s="32"/>
      <c r="X149" s="265">
        <f t="shared" si="49"/>
        <v>0</v>
      </c>
      <c r="Y149" s="266">
        <f aca="true" t="shared" si="50" ref="Y149:Y160">O149+R149+U149+X149</f>
        <v>0</v>
      </c>
    </row>
    <row r="150" spans="1:25" ht="12.75">
      <c r="A150" s="263">
        <f>IF(B150&lt;&gt;"",MAX($A$8:A149)+1,"")</f>
      </c>
      <c r="B150" s="450"/>
      <c r="C150" s="42"/>
      <c r="D150" s="42"/>
      <c r="E150" s="42"/>
      <c r="F150" s="42"/>
      <c r="G150" s="42"/>
      <c r="H150" s="42"/>
      <c r="I150" s="42"/>
      <c r="J150" s="42"/>
      <c r="K150" s="42"/>
      <c r="L150" s="30"/>
      <c r="M150" s="31"/>
      <c r="N150" s="32"/>
      <c r="O150" s="264">
        <f t="shared" si="46"/>
        <v>0</v>
      </c>
      <c r="P150" s="31"/>
      <c r="Q150" s="32"/>
      <c r="R150" s="264">
        <f t="shared" si="47"/>
        <v>0</v>
      </c>
      <c r="S150" s="31"/>
      <c r="T150" s="32"/>
      <c r="U150" s="264">
        <f t="shared" si="48"/>
        <v>0</v>
      </c>
      <c r="V150" s="31"/>
      <c r="W150" s="32"/>
      <c r="X150" s="265">
        <f t="shared" si="49"/>
        <v>0</v>
      </c>
      <c r="Y150" s="266">
        <f t="shared" si="50"/>
        <v>0</v>
      </c>
    </row>
    <row r="151" spans="1:25" ht="12.75">
      <c r="A151" s="263">
        <f>IF(B151&lt;&gt;"",MAX($A$8:A150)+1,"")</f>
      </c>
      <c r="B151" s="450"/>
      <c r="C151" s="42"/>
      <c r="D151" s="42"/>
      <c r="E151" s="42"/>
      <c r="F151" s="42"/>
      <c r="G151" s="42"/>
      <c r="H151" s="42"/>
      <c r="I151" s="42"/>
      <c r="J151" s="42"/>
      <c r="K151" s="42"/>
      <c r="L151" s="30"/>
      <c r="M151" s="31"/>
      <c r="N151" s="32"/>
      <c r="O151" s="264">
        <f t="shared" si="46"/>
        <v>0</v>
      </c>
      <c r="P151" s="31"/>
      <c r="Q151" s="32"/>
      <c r="R151" s="264">
        <f t="shared" si="47"/>
        <v>0</v>
      </c>
      <c r="S151" s="31"/>
      <c r="T151" s="32"/>
      <c r="U151" s="264">
        <f t="shared" si="48"/>
        <v>0</v>
      </c>
      <c r="V151" s="31"/>
      <c r="W151" s="32"/>
      <c r="X151" s="265">
        <f t="shared" si="49"/>
        <v>0</v>
      </c>
      <c r="Y151" s="266">
        <f t="shared" si="50"/>
        <v>0</v>
      </c>
    </row>
    <row r="152" spans="1:25" ht="12.75">
      <c r="A152" s="263">
        <f>IF(B152&lt;&gt;"",MAX($A$8:A151)+1,"")</f>
      </c>
      <c r="B152" s="450"/>
      <c r="C152" s="42"/>
      <c r="D152" s="42"/>
      <c r="E152" s="42"/>
      <c r="F152" s="42"/>
      <c r="G152" s="42"/>
      <c r="H152" s="42"/>
      <c r="I152" s="42"/>
      <c r="J152" s="42"/>
      <c r="K152" s="42"/>
      <c r="L152" s="30"/>
      <c r="M152" s="31"/>
      <c r="N152" s="32"/>
      <c r="O152" s="264">
        <f t="shared" si="46"/>
        <v>0</v>
      </c>
      <c r="P152" s="31"/>
      <c r="Q152" s="32"/>
      <c r="R152" s="264">
        <f t="shared" si="47"/>
        <v>0</v>
      </c>
      <c r="S152" s="31"/>
      <c r="T152" s="32"/>
      <c r="U152" s="264">
        <f t="shared" si="48"/>
        <v>0</v>
      </c>
      <c r="V152" s="31"/>
      <c r="W152" s="32"/>
      <c r="X152" s="265">
        <f t="shared" si="49"/>
        <v>0</v>
      </c>
      <c r="Y152" s="266">
        <f t="shared" si="50"/>
        <v>0</v>
      </c>
    </row>
    <row r="153" spans="1:25" ht="12.75">
      <c r="A153" s="263">
        <f>IF(B153&lt;&gt;"",MAX($A$8:A152)+1,"")</f>
      </c>
      <c r="B153" s="450"/>
      <c r="C153" s="42"/>
      <c r="D153" s="42"/>
      <c r="E153" s="42"/>
      <c r="F153" s="42"/>
      <c r="G153" s="42"/>
      <c r="H153" s="42"/>
      <c r="I153" s="42"/>
      <c r="J153" s="42"/>
      <c r="K153" s="42"/>
      <c r="L153" s="30"/>
      <c r="M153" s="31"/>
      <c r="N153" s="32"/>
      <c r="O153" s="264">
        <f t="shared" si="46"/>
        <v>0</v>
      </c>
      <c r="P153" s="31"/>
      <c r="Q153" s="32"/>
      <c r="R153" s="264">
        <f t="shared" si="47"/>
        <v>0</v>
      </c>
      <c r="S153" s="31"/>
      <c r="T153" s="32"/>
      <c r="U153" s="264">
        <f t="shared" si="48"/>
        <v>0</v>
      </c>
      <c r="V153" s="31"/>
      <c r="W153" s="32"/>
      <c r="X153" s="265">
        <f t="shared" si="49"/>
        <v>0</v>
      </c>
      <c r="Y153" s="266">
        <f t="shared" si="50"/>
        <v>0</v>
      </c>
    </row>
    <row r="154" spans="1:25" ht="12.75">
      <c r="A154" s="263">
        <f>IF(B154&lt;&gt;"",MAX($A$8:A153)+1,"")</f>
      </c>
      <c r="B154" s="450"/>
      <c r="C154" s="42"/>
      <c r="D154" s="42"/>
      <c r="E154" s="42"/>
      <c r="F154" s="42"/>
      <c r="G154" s="42"/>
      <c r="H154" s="42"/>
      <c r="I154" s="42"/>
      <c r="J154" s="42"/>
      <c r="K154" s="42"/>
      <c r="L154" s="30"/>
      <c r="M154" s="31"/>
      <c r="N154" s="32"/>
      <c r="O154" s="264">
        <f t="shared" si="46"/>
        <v>0</v>
      </c>
      <c r="P154" s="31"/>
      <c r="Q154" s="32"/>
      <c r="R154" s="264">
        <f t="shared" si="47"/>
        <v>0</v>
      </c>
      <c r="S154" s="31"/>
      <c r="T154" s="32"/>
      <c r="U154" s="264">
        <f t="shared" si="48"/>
        <v>0</v>
      </c>
      <c r="V154" s="31"/>
      <c r="W154" s="32"/>
      <c r="X154" s="265">
        <f t="shared" si="49"/>
        <v>0</v>
      </c>
      <c r="Y154" s="266">
        <f t="shared" si="50"/>
        <v>0</v>
      </c>
    </row>
    <row r="155" spans="1:25" ht="12.75">
      <c r="A155" s="263">
        <f>IF(B155&lt;&gt;"",MAX($A$8:A154)+1,"")</f>
      </c>
      <c r="B155" s="450"/>
      <c r="C155" s="42"/>
      <c r="D155" s="42"/>
      <c r="E155" s="42"/>
      <c r="F155" s="42"/>
      <c r="G155" s="42"/>
      <c r="H155" s="42"/>
      <c r="I155" s="42"/>
      <c r="J155" s="42"/>
      <c r="K155" s="42"/>
      <c r="L155" s="30"/>
      <c r="M155" s="31"/>
      <c r="N155" s="32"/>
      <c r="O155" s="264">
        <f t="shared" si="46"/>
        <v>0</v>
      </c>
      <c r="P155" s="31"/>
      <c r="Q155" s="32"/>
      <c r="R155" s="264">
        <f t="shared" si="47"/>
        <v>0</v>
      </c>
      <c r="S155" s="31"/>
      <c r="T155" s="32"/>
      <c r="U155" s="264">
        <f t="shared" si="48"/>
        <v>0</v>
      </c>
      <c r="V155" s="31"/>
      <c r="W155" s="32"/>
      <c r="X155" s="265">
        <f t="shared" si="49"/>
        <v>0</v>
      </c>
      <c r="Y155" s="266">
        <f t="shared" si="50"/>
        <v>0</v>
      </c>
    </row>
    <row r="156" spans="1:25" ht="12.75">
      <c r="A156" s="263">
        <f>IF(B156&lt;&gt;"",MAX($A$8:A155)+1,"")</f>
      </c>
      <c r="B156" s="450"/>
      <c r="C156" s="42"/>
      <c r="D156" s="42"/>
      <c r="E156" s="42"/>
      <c r="F156" s="42"/>
      <c r="G156" s="42"/>
      <c r="H156" s="42"/>
      <c r="I156" s="42"/>
      <c r="J156" s="42"/>
      <c r="K156" s="42"/>
      <c r="L156" s="30"/>
      <c r="M156" s="31"/>
      <c r="N156" s="32"/>
      <c r="O156" s="264">
        <f t="shared" si="46"/>
        <v>0</v>
      </c>
      <c r="P156" s="31"/>
      <c r="Q156" s="32"/>
      <c r="R156" s="264">
        <f t="shared" si="47"/>
        <v>0</v>
      </c>
      <c r="S156" s="31"/>
      <c r="T156" s="32"/>
      <c r="U156" s="264">
        <f t="shared" si="48"/>
        <v>0</v>
      </c>
      <c r="V156" s="31"/>
      <c r="W156" s="32"/>
      <c r="X156" s="265">
        <f t="shared" si="49"/>
        <v>0</v>
      </c>
      <c r="Y156" s="266">
        <f t="shared" si="50"/>
        <v>0</v>
      </c>
    </row>
    <row r="157" spans="1:25" ht="12.75">
      <c r="A157" s="263">
        <f>IF(B157&lt;&gt;"",MAX($A$8:A156)+1,"")</f>
      </c>
      <c r="B157" s="450"/>
      <c r="C157" s="42"/>
      <c r="D157" s="42"/>
      <c r="E157" s="42"/>
      <c r="F157" s="42"/>
      <c r="G157" s="42"/>
      <c r="H157" s="42"/>
      <c r="I157" s="42"/>
      <c r="J157" s="42"/>
      <c r="K157" s="42"/>
      <c r="L157" s="30"/>
      <c r="M157" s="31"/>
      <c r="N157" s="32"/>
      <c r="O157" s="264">
        <f t="shared" si="46"/>
        <v>0</v>
      </c>
      <c r="P157" s="31"/>
      <c r="Q157" s="32"/>
      <c r="R157" s="264">
        <f t="shared" si="47"/>
        <v>0</v>
      </c>
      <c r="S157" s="31"/>
      <c r="T157" s="32"/>
      <c r="U157" s="264">
        <f t="shared" si="48"/>
        <v>0</v>
      </c>
      <c r="V157" s="31"/>
      <c r="W157" s="32"/>
      <c r="X157" s="265">
        <f t="shared" si="49"/>
        <v>0</v>
      </c>
      <c r="Y157" s="266">
        <f t="shared" si="50"/>
        <v>0</v>
      </c>
    </row>
    <row r="158" spans="1:25" ht="12.75">
      <c r="A158" s="263">
        <f>IF(B158&lt;&gt;"",MAX($A$8:A157)+1,"")</f>
      </c>
      <c r="B158" s="450"/>
      <c r="C158" s="42"/>
      <c r="D158" s="42"/>
      <c r="E158" s="42"/>
      <c r="F158" s="42"/>
      <c r="G158" s="42"/>
      <c r="H158" s="42"/>
      <c r="I158" s="42"/>
      <c r="J158" s="42"/>
      <c r="K158" s="42"/>
      <c r="L158" s="30"/>
      <c r="M158" s="31"/>
      <c r="N158" s="32"/>
      <c r="O158" s="264">
        <f t="shared" si="46"/>
        <v>0</v>
      </c>
      <c r="P158" s="31"/>
      <c r="Q158" s="32"/>
      <c r="R158" s="264">
        <f t="shared" si="47"/>
        <v>0</v>
      </c>
      <c r="S158" s="31"/>
      <c r="T158" s="32"/>
      <c r="U158" s="264">
        <f t="shared" si="48"/>
        <v>0</v>
      </c>
      <c r="V158" s="31"/>
      <c r="W158" s="32"/>
      <c r="X158" s="265">
        <f t="shared" si="49"/>
        <v>0</v>
      </c>
      <c r="Y158" s="266">
        <f t="shared" si="50"/>
        <v>0</v>
      </c>
    </row>
    <row r="159" spans="1:25" ht="12.75">
      <c r="A159" s="263">
        <f>IF(B159&lt;&gt;"",MAX($A$8:A158)+1,"")</f>
      </c>
      <c r="B159" s="450"/>
      <c r="C159" s="42"/>
      <c r="D159" s="42"/>
      <c r="E159" s="42"/>
      <c r="F159" s="42"/>
      <c r="G159" s="42"/>
      <c r="H159" s="42"/>
      <c r="I159" s="42"/>
      <c r="J159" s="42"/>
      <c r="K159" s="42"/>
      <c r="L159" s="30"/>
      <c r="M159" s="31"/>
      <c r="N159" s="32"/>
      <c r="O159" s="264">
        <f t="shared" si="46"/>
        <v>0</v>
      </c>
      <c r="P159" s="31"/>
      <c r="Q159" s="32"/>
      <c r="R159" s="264">
        <f t="shared" si="47"/>
        <v>0</v>
      </c>
      <c r="S159" s="31"/>
      <c r="T159" s="32"/>
      <c r="U159" s="264">
        <f t="shared" si="48"/>
        <v>0</v>
      </c>
      <c r="V159" s="31"/>
      <c r="W159" s="32"/>
      <c r="X159" s="265">
        <f t="shared" si="49"/>
        <v>0</v>
      </c>
      <c r="Y159" s="266">
        <f t="shared" si="50"/>
        <v>0</v>
      </c>
    </row>
    <row r="160" spans="1:25" ht="12.75">
      <c r="A160" s="263">
        <f>IF(B160&lt;&gt;"",MAX($A$8:A159)+1,"")</f>
      </c>
      <c r="B160" s="450"/>
      <c r="C160" s="42"/>
      <c r="D160" s="42"/>
      <c r="E160" s="42"/>
      <c r="F160" s="42"/>
      <c r="G160" s="42"/>
      <c r="H160" s="42"/>
      <c r="I160" s="42"/>
      <c r="J160" s="42"/>
      <c r="K160" s="42"/>
      <c r="L160" s="30"/>
      <c r="M160" s="31"/>
      <c r="N160" s="32"/>
      <c r="O160" s="264">
        <f t="shared" si="46"/>
        <v>0</v>
      </c>
      <c r="P160" s="31"/>
      <c r="Q160" s="32"/>
      <c r="R160" s="264">
        <f t="shared" si="47"/>
        <v>0</v>
      </c>
      <c r="S160" s="31"/>
      <c r="T160" s="32"/>
      <c r="U160" s="264">
        <f t="shared" si="48"/>
        <v>0</v>
      </c>
      <c r="V160" s="31"/>
      <c r="W160" s="32"/>
      <c r="X160" s="265">
        <f t="shared" si="49"/>
        <v>0</v>
      </c>
      <c r="Y160" s="266">
        <f t="shared" si="50"/>
        <v>0</v>
      </c>
    </row>
    <row r="161" spans="1:25" ht="13.5" thickBot="1">
      <c r="A161" s="267">
        <f>IF(B161&lt;&gt;"",MAX($A$8:A160)+1,"")</f>
      </c>
      <c r="B161" s="450"/>
      <c r="C161" s="43"/>
      <c r="D161" s="43"/>
      <c r="E161" s="43"/>
      <c r="F161" s="43"/>
      <c r="G161" s="43"/>
      <c r="H161" s="43"/>
      <c r="I161" s="43"/>
      <c r="J161" s="43"/>
      <c r="K161" s="43"/>
      <c r="L161" s="36"/>
      <c r="M161" s="37"/>
      <c r="N161" s="38"/>
      <c r="O161" s="269">
        <f t="shared" si="46"/>
        <v>0</v>
      </c>
      <c r="P161" s="37"/>
      <c r="Q161" s="38"/>
      <c r="R161" s="269">
        <f t="shared" si="47"/>
        <v>0</v>
      </c>
      <c r="S161" s="37"/>
      <c r="T161" s="38"/>
      <c r="U161" s="269">
        <f t="shared" si="48"/>
        <v>0</v>
      </c>
      <c r="V161" s="37"/>
      <c r="W161" s="38"/>
      <c r="X161" s="273">
        <f t="shared" si="49"/>
        <v>0</v>
      </c>
      <c r="Y161" s="271">
        <f>O161+R161+U161+X161</f>
        <v>0</v>
      </c>
    </row>
    <row r="162" spans="1:25" ht="13.5" customHeight="1" thickBot="1">
      <c r="A162" s="275"/>
      <c r="B162" s="809">
        <f>Budżet_ogółem!$B$11</f>
      </c>
      <c r="C162" s="810"/>
      <c r="D162" s="810"/>
      <c r="E162" s="810"/>
      <c r="F162" s="810"/>
      <c r="G162" s="810"/>
      <c r="H162" s="810"/>
      <c r="I162" s="810"/>
      <c r="J162" s="810"/>
      <c r="K162" s="810"/>
      <c r="L162" s="811"/>
      <c r="M162" s="821">
        <f>SUM(O163:O192)</f>
        <v>0</v>
      </c>
      <c r="N162" s="822"/>
      <c r="O162" s="823"/>
      <c r="P162" s="821">
        <f>SUM(R163:R192)</f>
        <v>0</v>
      </c>
      <c r="Q162" s="822"/>
      <c r="R162" s="823"/>
      <c r="S162" s="821">
        <f>SUM(U163:U192)</f>
        <v>0</v>
      </c>
      <c r="T162" s="822"/>
      <c r="U162" s="823"/>
      <c r="V162" s="821">
        <f>SUM(X163:X192)</f>
        <v>0</v>
      </c>
      <c r="W162" s="822"/>
      <c r="X162" s="823"/>
      <c r="Y162" s="335">
        <f>M162+P162+S162+V162</f>
        <v>0</v>
      </c>
    </row>
    <row r="163" spans="1:25" ht="12.75">
      <c r="A163" s="258">
        <f>IF(B163&lt;&gt;"",MAX($A$8:A162)+1,"")</f>
      </c>
      <c r="B163" s="450"/>
      <c r="C163" s="29"/>
      <c r="D163" s="29"/>
      <c r="E163" s="29"/>
      <c r="F163" s="29"/>
      <c r="G163" s="29"/>
      <c r="H163" s="29"/>
      <c r="I163" s="29"/>
      <c r="J163" s="29"/>
      <c r="K163" s="29"/>
      <c r="L163" s="41"/>
      <c r="M163" s="25"/>
      <c r="N163" s="26"/>
      <c r="O163" s="260">
        <f>SUM(M163*N163)</f>
        <v>0</v>
      </c>
      <c r="P163" s="25"/>
      <c r="Q163" s="26"/>
      <c r="R163" s="260">
        <f>SUM(P163*Q163)</f>
        <v>0</v>
      </c>
      <c r="S163" s="25"/>
      <c r="T163" s="26"/>
      <c r="U163" s="260">
        <f>SUM(S163*T163)</f>
        <v>0</v>
      </c>
      <c r="V163" s="25"/>
      <c r="W163" s="26"/>
      <c r="X163" s="272">
        <f>SUM(V163*W163)</f>
        <v>0</v>
      </c>
      <c r="Y163" s="262">
        <f>O163+R163+U163+X163</f>
        <v>0</v>
      </c>
    </row>
    <row r="164" spans="1:25" ht="12.75">
      <c r="A164" s="263">
        <f>IF(B164&lt;&gt;"",MAX($A$8:A163)+1,"")</f>
      </c>
      <c r="B164" s="450"/>
      <c r="C164" s="42"/>
      <c r="D164" s="42"/>
      <c r="E164" s="42"/>
      <c r="F164" s="42"/>
      <c r="G164" s="42"/>
      <c r="H164" s="42"/>
      <c r="I164" s="42"/>
      <c r="J164" s="42"/>
      <c r="K164" s="42"/>
      <c r="L164" s="30"/>
      <c r="M164" s="31"/>
      <c r="N164" s="32"/>
      <c r="O164" s="264">
        <f aca="true" t="shared" si="51" ref="O164:O177">SUM(M164*N164)</f>
        <v>0</v>
      </c>
      <c r="P164" s="31"/>
      <c r="Q164" s="32"/>
      <c r="R164" s="264">
        <f aca="true" t="shared" si="52" ref="R164:R177">SUM(P164*Q164)</f>
        <v>0</v>
      </c>
      <c r="S164" s="31"/>
      <c r="T164" s="32"/>
      <c r="U164" s="264">
        <f aca="true" t="shared" si="53" ref="U164:U177">SUM(S164*T164)</f>
        <v>0</v>
      </c>
      <c r="V164" s="31"/>
      <c r="W164" s="32"/>
      <c r="X164" s="265">
        <f aca="true" t="shared" si="54" ref="X164:X177">SUM(V164*W164)</f>
        <v>0</v>
      </c>
      <c r="Y164" s="266">
        <f>O164+R164+U164+X164</f>
        <v>0</v>
      </c>
    </row>
    <row r="165" spans="1:25" ht="12.75">
      <c r="A165" s="263">
        <f>IF(B165&lt;&gt;"",MAX($A$8:A164)+1,"")</f>
      </c>
      <c r="B165" s="450"/>
      <c r="C165" s="42"/>
      <c r="D165" s="42"/>
      <c r="E165" s="42"/>
      <c r="F165" s="42"/>
      <c r="G165" s="42"/>
      <c r="H165" s="42"/>
      <c r="I165" s="42"/>
      <c r="J165" s="42"/>
      <c r="K165" s="42"/>
      <c r="L165" s="30"/>
      <c r="M165" s="31"/>
      <c r="N165" s="32"/>
      <c r="O165" s="264">
        <f t="shared" si="51"/>
        <v>0</v>
      </c>
      <c r="P165" s="31"/>
      <c r="Q165" s="32"/>
      <c r="R165" s="264">
        <f t="shared" si="52"/>
        <v>0</v>
      </c>
      <c r="S165" s="31"/>
      <c r="T165" s="32"/>
      <c r="U165" s="264">
        <f t="shared" si="53"/>
        <v>0</v>
      </c>
      <c r="V165" s="31"/>
      <c r="W165" s="32"/>
      <c r="X165" s="265">
        <f t="shared" si="54"/>
        <v>0</v>
      </c>
      <c r="Y165" s="266">
        <f aca="true" t="shared" si="55" ref="Y165:Y176">O165+R165+U165+X165</f>
        <v>0</v>
      </c>
    </row>
    <row r="166" spans="1:25" ht="12.75">
      <c r="A166" s="263">
        <f>IF(B166&lt;&gt;"",MAX($A$8:A165)+1,"")</f>
      </c>
      <c r="B166" s="450"/>
      <c r="C166" s="42"/>
      <c r="D166" s="42"/>
      <c r="E166" s="42"/>
      <c r="F166" s="42"/>
      <c r="G166" s="42"/>
      <c r="H166" s="42"/>
      <c r="I166" s="42"/>
      <c r="J166" s="42"/>
      <c r="K166" s="42"/>
      <c r="L166" s="30"/>
      <c r="M166" s="31"/>
      <c r="N166" s="32"/>
      <c r="O166" s="264">
        <f t="shared" si="51"/>
        <v>0</v>
      </c>
      <c r="P166" s="31"/>
      <c r="Q166" s="32"/>
      <c r="R166" s="264">
        <f t="shared" si="52"/>
        <v>0</v>
      </c>
      <c r="S166" s="31"/>
      <c r="T166" s="32"/>
      <c r="U166" s="264">
        <f t="shared" si="53"/>
        <v>0</v>
      </c>
      <c r="V166" s="31"/>
      <c r="W166" s="32"/>
      <c r="X166" s="265">
        <f t="shared" si="54"/>
        <v>0</v>
      </c>
      <c r="Y166" s="266">
        <f t="shared" si="55"/>
        <v>0</v>
      </c>
    </row>
    <row r="167" spans="1:25" ht="12.75">
      <c r="A167" s="263">
        <f>IF(B167&lt;&gt;"",MAX($A$8:A166)+1,"")</f>
      </c>
      <c r="B167" s="450"/>
      <c r="C167" s="42"/>
      <c r="D167" s="42"/>
      <c r="E167" s="42"/>
      <c r="F167" s="42"/>
      <c r="G167" s="42"/>
      <c r="H167" s="42"/>
      <c r="I167" s="42"/>
      <c r="J167" s="42"/>
      <c r="K167" s="42"/>
      <c r="L167" s="30"/>
      <c r="M167" s="31"/>
      <c r="N167" s="32"/>
      <c r="O167" s="264">
        <f t="shared" si="51"/>
        <v>0</v>
      </c>
      <c r="P167" s="31"/>
      <c r="Q167" s="32"/>
      <c r="R167" s="264">
        <f t="shared" si="52"/>
        <v>0</v>
      </c>
      <c r="S167" s="31"/>
      <c r="T167" s="32"/>
      <c r="U167" s="264">
        <f t="shared" si="53"/>
        <v>0</v>
      </c>
      <c r="V167" s="31"/>
      <c r="W167" s="32"/>
      <c r="X167" s="265">
        <f t="shared" si="54"/>
        <v>0</v>
      </c>
      <c r="Y167" s="266">
        <f t="shared" si="55"/>
        <v>0</v>
      </c>
    </row>
    <row r="168" spans="1:25" ht="12.75">
      <c r="A168" s="263">
        <f>IF(B168&lt;&gt;"",MAX($A$8:A167)+1,"")</f>
      </c>
      <c r="B168" s="450"/>
      <c r="C168" s="42"/>
      <c r="D168" s="42"/>
      <c r="E168" s="42"/>
      <c r="F168" s="42"/>
      <c r="G168" s="42"/>
      <c r="H168" s="42"/>
      <c r="I168" s="42"/>
      <c r="J168" s="42"/>
      <c r="K168" s="42"/>
      <c r="L168" s="30"/>
      <c r="M168" s="31"/>
      <c r="N168" s="32"/>
      <c r="O168" s="264">
        <f t="shared" si="51"/>
        <v>0</v>
      </c>
      <c r="P168" s="31"/>
      <c r="Q168" s="32"/>
      <c r="R168" s="264">
        <f t="shared" si="52"/>
        <v>0</v>
      </c>
      <c r="S168" s="31"/>
      <c r="T168" s="32"/>
      <c r="U168" s="264">
        <f t="shared" si="53"/>
        <v>0</v>
      </c>
      <c r="V168" s="31"/>
      <c r="W168" s="32"/>
      <c r="X168" s="265">
        <f t="shared" si="54"/>
        <v>0</v>
      </c>
      <c r="Y168" s="266">
        <f t="shared" si="55"/>
        <v>0</v>
      </c>
    </row>
    <row r="169" spans="1:25" ht="12.75">
      <c r="A169" s="263">
        <f>IF(B169&lt;&gt;"",MAX($A$8:A168)+1,"")</f>
      </c>
      <c r="B169" s="450"/>
      <c r="C169" s="42"/>
      <c r="D169" s="42"/>
      <c r="E169" s="42"/>
      <c r="F169" s="42"/>
      <c r="G169" s="42"/>
      <c r="H169" s="42"/>
      <c r="I169" s="42"/>
      <c r="J169" s="42"/>
      <c r="K169" s="42"/>
      <c r="L169" s="30"/>
      <c r="M169" s="31"/>
      <c r="N169" s="32"/>
      <c r="O169" s="264">
        <f t="shared" si="51"/>
        <v>0</v>
      </c>
      <c r="P169" s="31"/>
      <c r="Q169" s="32"/>
      <c r="R169" s="264">
        <f t="shared" si="52"/>
        <v>0</v>
      </c>
      <c r="S169" s="31"/>
      <c r="T169" s="32"/>
      <c r="U169" s="264">
        <f t="shared" si="53"/>
        <v>0</v>
      </c>
      <c r="V169" s="31"/>
      <c r="W169" s="32"/>
      <c r="X169" s="265">
        <f t="shared" si="54"/>
        <v>0</v>
      </c>
      <c r="Y169" s="266">
        <f t="shared" si="55"/>
        <v>0</v>
      </c>
    </row>
    <row r="170" spans="1:25" ht="12.75">
      <c r="A170" s="263">
        <f>IF(B170&lt;&gt;"",MAX($A$8:A169)+1,"")</f>
      </c>
      <c r="B170" s="450"/>
      <c r="C170" s="42"/>
      <c r="D170" s="42"/>
      <c r="E170" s="42"/>
      <c r="F170" s="42"/>
      <c r="G170" s="42"/>
      <c r="H170" s="42"/>
      <c r="I170" s="42"/>
      <c r="J170" s="42"/>
      <c r="K170" s="42"/>
      <c r="L170" s="30"/>
      <c r="M170" s="31"/>
      <c r="N170" s="32"/>
      <c r="O170" s="264">
        <f t="shared" si="51"/>
        <v>0</v>
      </c>
      <c r="P170" s="31"/>
      <c r="Q170" s="32"/>
      <c r="R170" s="264">
        <f t="shared" si="52"/>
        <v>0</v>
      </c>
      <c r="S170" s="31"/>
      <c r="T170" s="32"/>
      <c r="U170" s="264">
        <f t="shared" si="53"/>
        <v>0</v>
      </c>
      <c r="V170" s="31"/>
      <c r="W170" s="32"/>
      <c r="X170" s="265">
        <f t="shared" si="54"/>
        <v>0</v>
      </c>
      <c r="Y170" s="266">
        <f t="shared" si="55"/>
        <v>0</v>
      </c>
    </row>
    <row r="171" spans="1:25" ht="12.75">
      <c r="A171" s="263">
        <f>IF(B171&lt;&gt;"",MAX($A$8:A170)+1,"")</f>
      </c>
      <c r="B171" s="450"/>
      <c r="C171" s="42"/>
      <c r="D171" s="42"/>
      <c r="E171" s="42"/>
      <c r="F171" s="42"/>
      <c r="G171" s="42"/>
      <c r="H171" s="42"/>
      <c r="I171" s="42"/>
      <c r="J171" s="42"/>
      <c r="K171" s="42"/>
      <c r="L171" s="30"/>
      <c r="M171" s="31"/>
      <c r="N171" s="32"/>
      <c r="O171" s="264">
        <f t="shared" si="51"/>
        <v>0</v>
      </c>
      <c r="P171" s="31"/>
      <c r="Q171" s="32"/>
      <c r="R171" s="264">
        <f t="shared" si="52"/>
        <v>0</v>
      </c>
      <c r="S171" s="31"/>
      <c r="T171" s="32"/>
      <c r="U171" s="264">
        <f t="shared" si="53"/>
        <v>0</v>
      </c>
      <c r="V171" s="31"/>
      <c r="W171" s="32"/>
      <c r="X171" s="265">
        <f t="shared" si="54"/>
        <v>0</v>
      </c>
      <c r="Y171" s="266">
        <f t="shared" si="55"/>
        <v>0</v>
      </c>
    </row>
    <row r="172" spans="1:25" ht="12.75">
      <c r="A172" s="263">
        <f>IF(B172&lt;&gt;"",MAX($A$8:A171)+1,"")</f>
      </c>
      <c r="B172" s="450"/>
      <c r="C172" s="42"/>
      <c r="D172" s="42"/>
      <c r="E172" s="42"/>
      <c r="F172" s="42"/>
      <c r="G172" s="42"/>
      <c r="H172" s="42"/>
      <c r="I172" s="42"/>
      <c r="J172" s="42"/>
      <c r="K172" s="42"/>
      <c r="L172" s="30"/>
      <c r="M172" s="31"/>
      <c r="N172" s="32"/>
      <c r="O172" s="264">
        <f t="shared" si="51"/>
        <v>0</v>
      </c>
      <c r="P172" s="31"/>
      <c r="Q172" s="32"/>
      <c r="R172" s="264">
        <f t="shared" si="52"/>
        <v>0</v>
      </c>
      <c r="S172" s="31"/>
      <c r="T172" s="32"/>
      <c r="U172" s="264">
        <f t="shared" si="53"/>
        <v>0</v>
      </c>
      <c r="V172" s="31"/>
      <c r="W172" s="32"/>
      <c r="X172" s="265">
        <f t="shared" si="54"/>
        <v>0</v>
      </c>
      <c r="Y172" s="266">
        <f t="shared" si="55"/>
        <v>0</v>
      </c>
    </row>
    <row r="173" spans="1:25" ht="12.75">
      <c r="A173" s="263">
        <f>IF(B173&lt;&gt;"",MAX($A$8:A172)+1,"")</f>
      </c>
      <c r="B173" s="450"/>
      <c r="C173" s="42"/>
      <c r="D173" s="42"/>
      <c r="E173" s="42"/>
      <c r="F173" s="42"/>
      <c r="G173" s="42"/>
      <c r="H173" s="42"/>
      <c r="I173" s="42"/>
      <c r="J173" s="42"/>
      <c r="K173" s="42"/>
      <c r="L173" s="30"/>
      <c r="M173" s="31"/>
      <c r="N173" s="32"/>
      <c r="O173" s="264">
        <f t="shared" si="51"/>
        <v>0</v>
      </c>
      <c r="P173" s="31"/>
      <c r="Q173" s="32"/>
      <c r="R173" s="264">
        <f t="shared" si="52"/>
        <v>0</v>
      </c>
      <c r="S173" s="31"/>
      <c r="T173" s="32"/>
      <c r="U173" s="264">
        <f t="shared" si="53"/>
        <v>0</v>
      </c>
      <c r="V173" s="31"/>
      <c r="W173" s="32"/>
      <c r="X173" s="265">
        <f t="shared" si="54"/>
        <v>0</v>
      </c>
      <c r="Y173" s="266">
        <f t="shared" si="55"/>
        <v>0</v>
      </c>
    </row>
    <row r="174" spans="1:25" ht="12.75">
      <c r="A174" s="263">
        <f>IF(B174&lt;&gt;"",MAX($A$8:A173)+1,"")</f>
      </c>
      <c r="B174" s="450"/>
      <c r="C174" s="42"/>
      <c r="D174" s="42"/>
      <c r="E174" s="42"/>
      <c r="F174" s="42"/>
      <c r="G174" s="42"/>
      <c r="H174" s="42"/>
      <c r="I174" s="42"/>
      <c r="J174" s="42"/>
      <c r="K174" s="42"/>
      <c r="L174" s="30"/>
      <c r="M174" s="31"/>
      <c r="N174" s="32"/>
      <c r="O174" s="264">
        <f t="shared" si="51"/>
        <v>0</v>
      </c>
      <c r="P174" s="31"/>
      <c r="Q174" s="32"/>
      <c r="R174" s="264">
        <f t="shared" si="52"/>
        <v>0</v>
      </c>
      <c r="S174" s="31"/>
      <c r="T174" s="32"/>
      <c r="U174" s="264">
        <f t="shared" si="53"/>
        <v>0</v>
      </c>
      <c r="V174" s="31"/>
      <c r="W174" s="32"/>
      <c r="X174" s="265">
        <f t="shared" si="54"/>
        <v>0</v>
      </c>
      <c r="Y174" s="266">
        <f t="shared" si="55"/>
        <v>0</v>
      </c>
    </row>
    <row r="175" spans="1:25" ht="12.75">
      <c r="A175" s="263">
        <f>IF(B175&lt;&gt;"",MAX($A$8:A174)+1,"")</f>
      </c>
      <c r="B175" s="450"/>
      <c r="C175" s="42"/>
      <c r="D175" s="42"/>
      <c r="E175" s="42"/>
      <c r="F175" s="42"/>
      <c r="G175" s="42"/>
      <c r="H175" s="42"/>
      <c r="I175" s="42"/>
      <c r="J175" s="42"/>
      <c r="K175" s="42"/>
      <c r="L175" s="30"/>
      <c r="M175" s="31"/>
      <c r="N175" s="32"/>
      <c r="O175" s="264">
        <f t="shared" si="51"/>
        <v>0</v>
      </c>
      <c r="P175" s="31"/>
      <c r="Q175" s="32"/>
      <c r="R175" s="264">
        <f t="shared" si="52"/>
        <v>0</v>
      </c>
      <c r="S175" s="31"/>
      <c r="T175" s="32"/>
      <c r="U175" s="264">
        <f t="shared" si="53"/>
        <v>0</v>
      </c>
      <c r="V175" s="31"/>
      <c r="W175" s="32"/>
      <c r="X175" s="265">
        <f t="shared" si="54"/>
        <v>0</v>
      </c>
      <c r="Y175" s="266">
        <f t="shared" si="55"/>
        <v>0</v>
      </c>
    </row>
    <row r="176" spans="1:25" ht="12.75">
      <c r="A176" s="263">
        <f>IF(B176&lt;&gt;"",MAX($A$8:A175)+1,"")</f>
      </c>
      <c r="B176" s="450"/>
      <c r="C176" s="42"/>
      <c r="D176" s="42"/>
      <c r="E176" s="42"/>
      <c r="F176" s="42"/>
      <c r="G176" s="42"/>
      <c r="H176" s="42"/>
      <c r="I176" s="42"/>
      <c r="J176" s="42"/>
      <c r="K176" s="42"/>
      <c r="L176" s="30"/>
      <c r="M176" s="31"/>
      <c r="N176" s="32"/>
      <c r="O176" s="264">
        <f t="shared" si="51"/>
        <v>0</v>
      </c>
      <c r="P176" s="31"/>
      <c r="Q176" s="32"/>
      <c r="R176" s="264">
        <f t="shared" si="52"/>
        <v>0</v>
      </c>
      <c r="S176" s="31"/>
      <c r="T176" s="32"/>
      <c r="U176" s="264">
        <f t="shared" si="53"/>
        <v>0</v>
      </c>
      <c r="V176" s="31"/>
      <c r="W176" s="32"/>
      <c r="X176" s="265">
        <f t="shared" si="54"/>
        <v>0</v>
      </c>
      <c r="Y176" s="266">
        <f t="shared" si="55"/>
        <v>0</v>
      </c>
    </row>
    <row r="177" spans="1:25" ht="12.75">
      <c r="A177" s="263">
        <f>IF(B177&lt;&gt;"",MAX($A$8:A176)+1,"")</f>
      </c>
      <c r="B177" s="450"/>
      <c r="C177" s="42"/>
      <c r="D177" s="42"/>
      <c r="E177" s="42"/>
      <c r="F177" s="42"/>
      <c r="G177" s="42"/>
      <c r="H177" s="42"/>
      <c r="I177" s="42"/>
      <c r="J177" s="42"/>
      <c r="K177" s="42"/>
      <c r="L177" s="30"/>
      <c r="M177" s="31"/>
      <c r="N177" s="32"/>
      <c r="O177" s="264">
        <f t="shared" si="51"/>
        <v>0</v>
      </c>
      <c r="P177" s="31"/>
      <c r="Q177" s="32"/>
      <c r="R177" s="264">
        <f t="shared" si="52"/>
        <v>0</v>
      </c>
      <c r="S177" s="31"/>
      <c r="T177" s="32"/>
      <c r="U177" s="264">
        <f t="shared" si="53"/>
        <v>0</v>
      </c>
      <c r="V177" s="31"/>
      <c r="W177" s="32"/>
      <c r="X177" s="265">
        <f t="shared" si="54"/>
        <v>0</v>
      </c>
      <c r="Y177" s="266">
        <f>O177+R177+U177+X177</f>
        <v>0</v>
      </c>
    </row>
    <row r="178" spans="1:25" ht="12.75">
      <c r="A178" s="263">
        <f>IF(B178&lt;&gt;"",MAX($A$8:A177)+1,"")</f>
      </c>
      <c r="B178" s="450"/>
      <c r="C178" s="42"/>
      <c r="D178" s="42"/>
      <c r="E178" s="42"/>
      <c r="F178" s="42"/>
      <c r="G178" s="42"/>
      <c r="H178" s="42"/>
      <c r="I178" s="42"/>
      <c r="J178" s="42"/>
      <c r="K178" s="42"/>
      <c r="L178" s="30"/>
      <c r="M178" s="31"/>
      <c r="N178" s="32"/>
      <c r="O178" s="264">
        <f>SUM(M178*N178)</f>
        <v>0</v>
      </c>
      <c r="P178" s="31"/>
      <c r="Q178" s="32"/>
      <c r="R178" s="264">
        <f>SUM(P178*Q178)</f>
        <v>0</v>
      </c>
      <c r="S178" s="31"/>
      <c r="T178" s="32"/>
      <c r="U178" s="264">
        <f>SUM(S178*T178)</f>
        <v>0</v>
      </c>
      <c r="V178" s="31"/>
      <c r="W178" s="32"/>
      <c r="X178" s="265">
        <f>SUM(V178*W178)</f>
        <v>0</v>
      </c>
      <c r="Y178" s="266">
        <f>O178+R178+U178+X178</f>
        <v>0</v>
      </c>
    </row>
    <row r="179" spans="1:25" ht="12.75">
      <c r="A179" s="263">
        <f>IF(B179&lt;&gt;"",MAX($A$8:A178)+1,"")</f>
      </c>
      <c r="B179" s="450"/>
      <c r="C179" s="42"/>
      <c r="D179" s="42"/>
      <c r="E179" s="42"/>
      <c r="F179" s="42"/>
      <c r="G179" s="42"/>
      <c r="H179" s="42"/>
      <c r="I179" s="42"/>
      <c r="J179" s="42"/>
      <c r="K179" s="42"/>
      <c r="L179" s="30"/>
      <c r="M179" s="31"/>
      <c r="N179" s="32"/>
      <c r="O179" s="264">
        <f aca="true" t="shared" si="56" ref="O179:O192">SUM(M179*N179)</f>
        <v>0</v>
      </c>
      <c r="P179" s="31"/>
      <c r="Q179" s="32"/>
      <c r="R179" s="264">
        <f aca="true" t="shared" si="57" ref="R179:R192">SUM(P179*Q179)</f>
        <v>0</v>
      </c>
      <c r="S179" s="31"/>
      <c r="T179" s="32"/>
      <c r="U179" s="264">
        <f aca="true" t="shared" si="58" ref="U179:U192">SUM(S179*T179)</f>
        <v>0</v>
      </c>
      <c r="V179" s="31"/>
      <c r="W179" s="32"/>
      <c r="X179" s="265">
        <f aca="true" t="shared" si="59" ref="X179:X192">SUM(V179*W179)</f>
        <v>0</v>
      </c>
      <c r="Y179" s="266">
        <f>O179+R179+U179+X179</f>
        <v>0</v>
      </c>
    </row>
    <row r="180" spans="1:25" ht="12.75">
      <c r="A180" s="263">
        <f>IF(B180&lt;&gt;"",MAX($A$8:A179)+1,"")</f>
      </c>
      <c r="B180" s="450"/>
      <c r="C180" s="42"/>
      <c r="D180" s="42"/>
      <c r="E180" s="42"/>
      <c r="F180" s="42"/>
      <c r="G180" s="42"/>
      <c r="H180" s="42"/>
      <c r="I180" s="42"/>
      <c r="J180" s="42"/>
      <c r="K180" s="42"/>
      <c r="L180" s="30"/>
      <c r="M180" s="31"/>
      <c r="N180" s="32"/>
      <c r="O180" s="264">
        <f t="shared" si="56"/>
        <v>0</v>
      </c>
      <c r="P180" s="31"/>
      <c r="Q180" s="32"/>
      <c r="R180" s="264">
        <f t="shared" si="57"/>
        <v>0</v>
      </c>
      <c r="S180" s="31"/>
      <c r="T180" s="32"/>
      <c r="U180" s="264">
        <f t="shared" si="58"/>
        <v>0</v>
      </c>
      <c r="V180" s="31"/>
      <c r="W180" s="32"/>
      <c r="X180" s="265">
        <f t="shared" si="59"/>
        <v>0</v>
      </c>
      <c r="Y180" s="266">
        <f aca="true" t="shared" si="60" ref="Y180:Y191">O180+R180+U180+X180</f>
        <v>0</v>
      </c>
    </row>
    <row r="181" spans="1:25" ht="12.75">
      <c r="A181" s="263">
        <f>IF(B181&lt;&gt;"",MAX($A$8:A180)+1,"")</f>
      </c>
      <c r="B181" s="450"/>
      <c r="C181" s="42"/>
      <c r="D181" s="42"/>
      <c r="E181" s="42"/>
      <c r="F181" s="42"/>
      <c r="G181" s="42"/>
      <c r="H181" s="42"/>
      <c r="I181" s="42"/>
      <c r="J181" s="42"/>
      <c r="K181" s="42"/>
      <c r="L181" s="30"/>
      <c r="M181" s="31"/>
      <c r="N181" s="32"/>
      <c r="O181" s="264">
        <f t="shared" si="56"/>
        <v>0</v>
      </c>
      <c r="P181" s="31"/>
      <c r="Q181" s="32"/>
      <c r="R181" s="264">
        <f t="shared" si="57"/>
        <v>0</v>
      </c>
      <c r="S181" s="31"/>
      <c r="T181" s="32"/>
      <c r="U181" s="264">
        <f t="shared" si="58"/>
        <v>0</v>
      </c>
      <c r="V181" s="31"/>
      <c r="W181" s="32"/>
      <c r="X181" s="265">
        <f t="shared" si="59"/>
        <v>0</v>
      </c>
      <c r="Y181" s="266">
        <f t="shared" si="60"/>
        <v>0</v>
      </c>
    </row>
    <row r="182" spans="1:25" ht="12.75">
      <c r="A182" s="263">
        <f>IF(B182&lt;&gt;"",MAX($A$8:A181)+1,"")</f>
      </c>
      <c r="B182" s="450"/>
      <c r="C182" s="42"/>
      <c r="D182" s="42"/>
      <c r="E182" s="42"/>
      <c r="F182" s="42"/>
      <c r="G182" s="42"/>
      <c r="H182" s="42"/>
      <c r="I182" s="42"/>
      <c r="J182" s="42"/>
      <c r="K182" s="42"/>
      <c r="L182" s="30"/>
      <c r="M182" s="31"/>
      <c r="N182" s="32"/>
      <c r="O182" s="264">
        <f t="shared" si="56"/>
        <v>0</v>
      </c>
      <c r="P182" s="31"/>
      <c r="Q182" s="32"/>
      <c r="R182" s="264">
        <f t="shared" si="57"/>
        <v>0</v>
      </c>
      <c r="S182" s="31"/>
      <c r="T182" s="32"/>
      <c r="U182" s="264">
        <f t="shared" si="58"/>
        <v>0</v>
      </c>
      <c r="V182" s="31"/>
      <c r="W182" s="32"/>
      <c r="X182" s="265">
        <f t="shared" si="59"/>
        <v>0</v>
      </c>
      <c r="Y182" s="266">
        <f t="shared" si="60"/>
        <v>0</v>
      </c>
    </row>
    <row r="183" spans="1:25" ht="12.75">
      <c r="A183" s="263">
        <f>IF(B183&lt;&gt;"",MAX($A$8:A182)+1,"")</f>
      </c>
      <c r="B183" s="450"/>
      <c r="C183" s="42"/>
      <c r="D183" s="42"/>
      <c r="E183" s="42"/>
      <c r="F183" s="42"/>
      <c r="G183" s="42"/>
      <c r="H183" s="42"/>
      <c r="I183" s="42"/>
      <c r="J183" s="42"/>
      <c r="K183" s="42"/>
      <c r="L183" s="30"/>
      <c r="M183" s="31"/>
      <c r="N183" s="32"/>
      <c r="O183" s="264">
        <f t="shared" si="56"/>
        <v>0</v>
      </c>
      <c r="P183" s="31"/>
      <c r="Q183" s="32"/>
      <c r="R183" s="264">
        <f t="shared" si="57"/>
        <v>0</v>
      </c>
      <c r="S183" s="31"/>
      <c r="T183" s="32"/>
      <c r="U183" s="264">
        <f t="shared" si="58"/>
        <v>0</v>
      </c>
      <c r="V183" s="31"/>
      <c r="W183" s="32"/>
      <c r="X183" s="265">
        <f t="shared" si="59"/>
        <v>0</v>
      </c>
      <c r="Y183" s="266">
        <f t="shared" si="60"/>
        <v>0</v>
      </c>
    </row>
    <row r="184" spans="1:25" ht="12.75">
      <c r="A184" s="263">
        <f>IF(B184&lt;&gt;"",MAX($A$8:A183)+1,"")</f>
      </c>
      <c r="B184" s="450"/>
      <c r="C184" s="42"/>
      <c r="D184" s="42"/>
      <c r="E184" s="42"/>
      <c r="F184" s="42"/>
      <c r="G184" s="42"/>
      <c r="H184" s="42"/>
      <c r="I184" s="42"/>
      <c r="J184" s="42"/>
      <c r="K184" s="42"/>
      <c r="L184" s="30"/>
      <c r="M184" s="31"/>
      <c r="N184" s="32"/>
      <c r="O184" s="264">
        <f t="shared" si="56"/>
        <v>0</v>
      </c>
      <c r="P184" s="31"/>
      <c r="Q184" s="32"/>
      <c r="R184" s="264">
        <f t="shared" si="57"/>
        <v>0</v>
      </c>
      <c r="S184" s="31"/>
      <c r="T184" s="32"/>
      <c r="U184" s="264">
        <f t="shared" si="58"/>
        <v>0</v>
      </c>
      <c r="V184" s="31"/>
      <c r="W184" s="32"/>
      <c r="X184" s="265">
        <f t="shared" si="59"/>
        <v>0</v>
      </c>
      <c r="Y184" s="266">
        <f t="shared" si="60"/>
        <v>0</v>
      </c>
    </row>
    <row r="185" spans="1:25" ht="12.75">
      <c r="A185" s="263">
        <f>IF(B185&lt;&gt;"",MAX($A$8:A184)+1,"")</f>
      </c>
      <c r="B185" s="450"/>
      <c r="C185" s="42"/>
      <c r="D185" s="42"/>
      <c r="E185" s="42"/>
      <c r="F185" s="42"/>
      <c r="G185" s="42"/>
      <c r="H185" s="42"/>
      <c r="I185" s="42"/>
      <c r="J185" s="42"/>
      <c r="K185" s="42"/>
      <c r="L185" s="30"/>
      <c r="M185" s="31"/>
      <c r="N185" s="32"/>
      <c r="O185" s="264">
        <f t="shared" si="56"/>
        <v>0</v>
      </c>
      <c r="P185" s="31"/>
      <c r="Q185" s="32"/>
      <c r="R185" s="264">
        <f t="shared" si="57"/>
        <v>0</v>
      </c>
      <c r="S185" s="31"/>
      <c r="T185" s="32"/>
      <c r="U185" s="264">
        <f t="shared" si="58"/>
        <v>0</v>
      </c>
      <c r="V185" s="31"/>
      <c r="W185" s="32"/>
      <c r="X185" s="265">
        <f t="shared" si="59"/>
        <v>0</v>
      </c>
      <c r="Y185" s="266">
        <f t="shared" si="60"/>
        <v>0</v>
      </c>
    </row>
    <row r="186" spans="1:25" ht="12.75">
      <c r="A186" s="263">
        <f>IF(B186&lt;&gt;"",MAX($A$8:A185)+1,"")</f>
      </c>
      <c r="B186" s="450"/>
      <c r="C186" s="42"/>
      <c r="D186" s="42"/>
      <c r="E186" s="42"/>
      <c r="F186" s="42"/>
      <c r="G186" s="42"/>
      <c r="H186" s="42"/>
      <c r="I186" s="42"/>
      <c r="J186" s="42"/>
      <c r="K186" s="42"/>
      <c r="L186" s="30"/>
      <c r="M186" s="31"/>
      <c r="N186" s="32"/>
      <c r="O186" s="264">
        <f t="shared" si="56"/>
        <v>0</v>
      </c>
      <c r="P186" s="31"/>
      <c r="Q186" s="32"/>
      <c r="R186" s="264">
        <f t="shared" si="57"/>
        <v>0</v>
      </c>
      <c r="S186" s="31"/>
      <c r="T186" s="32"/>
      <c r="U186" s="264">
        <f t="shared" si="58"/>
        <v>0</v>
      </c>
      <c r="V186" s="31"/>
      <c r="W186" s="32"/>
      <c r="X186" s="265">
        <f t="shared" si="59"/>
        <v>0</v>
      </c>
      <c r="Y186" s="266">
        <f t="shared" si="60"/>
        <v>0</v>
      </c>
    </row>
    <row r="187" spans="1:25" ht="12.75">
      <c r="A187" s="263">
        <f>IF(B187&lt;&gt;"",MAX($A$8:A186)+1,"")</f>
      </c>
      <c r="B187" s="450"/>
      <c r="C187" s="42"/>
      <c r="D187" s="42"/>
      <c r="E187" s="42"/>
      <c r="F187" s="42"/>
      <c r="G187" s="42"/>
      <c r="H187" s="42"/>
      <c r="I187" s="42"/>
      <c r="J187" s="42"/>
      <c r="K187" s="42"/>
      <c r="L187" s="30"/>
      <c r="M187" s="31"/>
      <c r="N187" s="32"/>
      <c r="O187" s="264">
        <f t="shared" si="56"/>
        <v>0</v>
      </c>
      <c r="P187" s="31"/>
      <c r="Q187" s="32"/>
      <c r="R187" s="264">
        <f t="shared" si="57"/>
        <v>0</v>
      </c>
      <c r="S187" s="31"/>
      <c r="T187" s="32"/>
      <c r="U187" s="264">
        <f t="shared" si="58"/>
        <v>0</v>
      </c>
      <c r="V187" s="31"/>
      <c r="W187" s="32"/>
      <c r="X187" s="265">
        <f t="shared" si="59"/>
        <v>0</v>
      </c>
      <c r="Y187" s="266">
        <f t="shared" si="60"/>
        <v>0</v>
      </c>
    </row>
    <row r="188" spans="1:25" ht="12.75">
      <c r="A188" s="263">
        <f>IF(B188&lt;&gt;"",MAX($A$8:A187)+1,"")</f>
      </c>
      <c r="B188" s="450"/>
      <c r="C188" s="42"/>
      <c r="D188" s="42"/>
      <c r="E188" s="42"/>
      <c r="F188" s="42"/>
      <c r="G188" s="42"/>
      <c r="H188" s="42"/>
      <c r="I188" s="42"/>
      <c r="J188" s="42"/>
      <c r="K188" s="42"/>
      <c r="L188" s="30"/>
      <c r="M188" s="31"/>
      <c r="N188" s="32"/>
      <c r="O188" s="264">
        <f t="shared" si="56"/>
        <v>0</v>
      </c>
      <c r="P188" s="31"/>
      <c r="Q188" s="32"/>
      <c r="R188" s="264">
        <f t="shared" si="57"/>
        <v>0</v>
      </c>
      <c r="S188" s="31"/>
      <c r="T188" s="32"/>
      <c r="U188" s="264">
        <f t="shared" si="58"/>
        <v>0</v>
      </c>
      <c r="V188" s="31"/>
      <c r="W188" s="32"/>
      <c r="X188" s="265">
        <f t="shared" si="59"/>
        <v>0</v>
      </c>
      <c r="Y188" s="266">
        <f t="shared" si="60"/>
        <v>0</v>
      </c>
    </row>
    <row r="189" spans="1:25" ht="12.75">
      <c r="A189" s="263">
        <f>IF(B189&lt;&gt;"",MAX($A$8:A188)+1,"")</f>
      </c>
      <c r="B189" s="450"/>
      <c r="C189" s="42"/>
      <c r="D189" s="42"/>
      <c r="E189" s="42"/>
      <c r="F189" s="42"/>
      <c r="G189" s="42"/>
      <c r="H189" s="42"/>
      <c r="I189" s="42"/>
      <c r="J189" s="42"/>
      <c r="K189" s="42"/>
      <c r="L189" s="30"/>
      <c r="M189" s="31"/>
      <c r="N189" s="32"/>
      <c r="O189" s="264">
        <f t="shared" si="56"/>
        <v>0</v>
      </c>
      <c r="P189" s="31"/>
      <c r="Q189" s="32"/>
      <c r="R189" s="264">
        <f t="shared" si="57"/>
        <v>0</v>
      </c>
      <c r="S189" s="31"/>
      <c r="T189" s="32"/>
      <c r="U189" s="264">
        <f t="shared" si="58"/>
        <v>0</v>
      </c>
      <c r="V189" s="31"/>
      <c r="W189" s="32"/>
      <c r="X189" s="265">
        <f t="shared" si="59"/>
        <v>0</v>
      </c>
      <c r="Y189" s="266">
        <f t="shared" si="60"/>
        <v>0</v>
      </c>
    </row>
    <row r="190" spans="1:25" ht="12.75">
      <c r="A190" s="263">
        <f>IF(B190&lt;&gt;"",MAX($A$8:A189)+1,"")</f>
      </c>
      <c r="B190" s="450"/>
      <c r="C190" s="42"/>
      <c r="D190" s="42"/>
      <c r="E190" s="42"/>
      <c r="F190" s="42"/>
      <c r="G190" s="42"/>
      <c r="H190" s="42"/>
      <c r="I190" s="42"/>
      <c r="J190" s="42"/>
      <c r="K190" s="42"/>
      <c r="L190" s="30"/>
      <c r="M190" s="31"/>
      <c r="N190" s="32"/>
      <c r="O190" s="264">
        <f t="shared" si="56"/>
        <v>0</v>
      </c>
      <c r="P190" s="31"/>
      <c r="Q190" s="32"/>
      <c r="R190" s="264">
        <f t="shared" si="57"/>
        <v>0</v>
      </c>
      <c r="S190" s="31"/>
      <c r="T190" s="32"/>
      <c r="U190" s="264">
        <f t="shared" si="58"/>
        <v>0</v>
      </c>
      <c r="V190" s="31"/>
      <c r="W190" s="32"/>
      <c r="X190" s="265">
        <f t="shared" si="59"/>
        <v>0</v>
      </c>
      <c r="Y190" s="266">
        <f t="shared" si="60"/>
        <v>0</v>
      </c>
    </row>
    <row r="191" spans="1:25" ht="12.75">
      <c r="A191" s="263">
        <f>IF(B191&lt;&gt;"",MAX($A$8:A190)+1,"")</f>
      </c>
      <c r="B191" s="450"/>
      <c r="C191" s="42"/>
      <c r="D191" s="42"/>
      <c r="E191" s="42"/>
      <c r="F191" s="42"/>
      <c r="G191" s="42"/>
      <c r="H191" s="42"/>
      <c r="I191" s="42"/>
      <c r="J191" s="42"/>
      <c r="K191" s="42"/>
      <c r="L191" s="30"/>
      <c r="M191" s="31"/>
      <c r="N191" s="32"/>
      <c r="O191" s="264">
        <f t="shared" si="56"/>
        <v>0</v>
      </c>
      <c r="P191" s="31"/>
      <c r="Q191" s="32"/>
      <c r="R191" s="264">
        <f t="shared" si="57"/>
        <v>0</v>
      </c>
      <c r="S191" s="31"/>
      <c r="T191" s="32"/>
      <c r="U191" s="264">
        <f t="shared" si="58"/>
        <v>0</v>
      </c>
      <c r="V191" s="31"/>
      <c r="W191" s="32"/>
      <c r="X191" s="265">
        <f t="shared" si="59"/>
        <v>0</v>
      </c>
      <c r="Y191" s="266">
        <f t="shared" si="60"/>
        <v>0</v>
      </c>
    </row>
    <row r="192" spans="1:25" ht="13.5" thickBot="1">
      <c r="A192" s="267">
        <f>IF(B192&lt;&gt;"",MAX($A$8:A191)+1,"")</f>
      </c>
      <c r="B192" s="450"/>
      <c r="C192" s="43"/>
      <c r="D192" s="43"/>
      <c r="E192" s="43"/>
      <c r="F192" s="43"/>
      <c r="G192" s="43"/>
      <c r="H192" s="43"/>
      <c r="I192" s="43"/>
      <c r="J192" s="43"/>
      <c r="K192" s="43"/>
      <c r="L192" s="36"/>
      <c r="M192" s="37"/>
      <c r="N192" s="38"/>
      <c r="O192" s="269">
        <f t="shared" si="56"/>
        <v>0</v>
      </c>
      <c r="P192" s="37"/>
      <c r="Q192" s="38"/>
      <c r="R192" s="269">
        <f t="shared" si="57"/>
        <v>0</v>
      </c>
      <c r="S192" s="37"/>
      <c r="T192" s="38"/>
      <c r="U192" s="269">
        <f t="shared" si="58"/>
        <v>0</v>
      </c>
      <c r="V192" s="37"/>
      <c r="W192" s="38"/>
      <c r="X192" s="273">
        <f t="shared" si="59"/>
        <v>0</v>
      </c>
      <c r="Y192" s="271">
        <f>O192+R192+U192+X192</f>
        <v>0</v>
      </c>
    </row>
    <row r="193" spans="1:25" ht="13.5" customHeight="1" thickBot="1">
      <c r="A193" s="275"/>
      <c r="B193" s="861">
        <f>Budżet_ogółem!$B$12</f>
      </c>
      <c r="C193" s="862"/>
      <c r="D193" s="862"/>
      <c r="E193" s="862"/>
      <c r="F193" s="862"/>
      <c r="G193" s="862"/>
      <c r="H193" s="862"/>
      <c r="I193" s="862"/>
      <c r="J193" s="862"/>
      <c r="K193" s="862"/>
      <c r="L193" s="863"/>
      <c r="M193" s="821">
        <f>SUM(O194:O223)</f>
        <v>0</v>
      </c>
      <c r="N193" s="822"/>
      <c r="O193" s="823"/>
      <c r="P193" s="821">
        <f>SUM(R194:R223)</f>
        <v>0</v>
      </c>
      <c r="Q193" s="822"/>
      <c r="R193" s="823"/>
      <c r="S193" s="821">
        <f>SUM(U194:U223)</f>
        <v>0</v>
      </c>
      <c r="T193" s="822"/>
      <c r="U193" s="823"/>
      <c r="V193" s="821">
        <f>SUM(X194:X223)</f>
        <v>0</v>
      </c>
      <c r="W193" s="822"/>
      <c r="X193" s="823"/>
      <c r="Y193" s="335">
        <f>M193+P193+S193+V193</f>
        <v>0</v>
      </c>
    </row>
    <row r="194" spans="1:25" ht="12.75">
      <c r="A194" s="258">
        <f>IF(B194&lt;&gt;"",MAX($A$8:A193)+1,"")</f>
      </c>
      <c r="B194" s="450"/>
      <c r="C194" s="29"/>
      <c r="D194" s="29"/>
      <c r="E194" s="29"/>
      <c r="F194" s="29"/>
      <c r="G194" s="29"/>
      <c r="H194" s="29"/>
      <c r="I194" s="29"/>
      <c r="J194" s="29"/>
      <c r="K194" s="29"/>
      <c r="L194" s="41"/>
      <c r="M194" s="25"/>
      <c r="N194" s="26"/>
      <c r="O194" s="260">
        <f>SUM(M194*N194)</f>
        <v>0</v>
      </c>
      <c r="P194" s="25"/>
      <c r="Q194" s="26"/>
      <c r="R194" s="260">
        <f>SUM(P194*Q194)</f>
        <v>0</v>
      </c>
      <c r="S194" s="25"/>
      <c r="T194" s="26"/>
      <c r="U194" s="260">
        <f>SUM(S194*T194)</f>
        <v>0</v>
      </c>
      <c r="V194" s="25"/>
      <c r="W194" s="26"/>
      <c r="X194" s="272">
        <f>SUM(V194*W194)</f>
        <v>0</v>
      </c>
      <c r="Y194" s="262">
        <f aca="true" t="shared" si="61" ref="Y194:Y201">O194+R194+U194+X194</f>
        <v>0</v>
      </c>
    </row>
    <row r="195" spans="1:25" ht="12.75">
      <c r="A195" s="263">
        <f>IF(B195&lt;&gt;"",MAX($A$8:A194)+1,"")</f>
      </c>
      <c r="B195" s="450"/>
      <c r="C195" s="42"/>
      <c r="D195" s="42"/>
      <c r="E195" s="42"/>
      <c r="F195" s="42"/>
      <c r="G195" s="42"/>
      <c r="H195" s="42"/>
      <c r="I195" s="42"/>
      <c r="J195" s="42"/>
      <c r="K195" s="42"/>
      <c r="L195" s="30"/>
      <c r="M195" s="31"/>
      <c r="N195" s="32"/>
      <c r="O195" s="264">
        <f aca="true" t="shared" si="62" ref="O195:O223">SUM(M195*N195)</f>
        <v>0</v>
      </c>
      <c r="P195" s="31"/>
      <c r="Q195" s="32"/>
      <c r="R195" s="264">
        <f aca="true" t="shared" si="63" ref="R195:R223">SUM(P195*Q195)</f>
        <v>0</v>
      </c>
      <c r="S195" s="31"/>
      <c r="T195" s="32"/>
      <c r="U195" s="264">
        <f aca="true" t="shared" si="64" ref="U195:U223">SUM(S195*T195)</f>
        <v>0</v>
      </c>
      <c r="V195" s="31"/>
      <c r="W195" s="32"/>
      <c r="X195" s="265">
        <f aca="true" t="shared" si="65" ref="X195:X223">SUM(V195*W195)</f>
        <v>0</v>
      </c>
      <c r="Y195" s="266">
        <f t="shared" si="61"/>
        <v>0</v>
      </c>
    </row>
    <row r="196" spans="1:25" ht="12.75">
      <c r="A196" s="263">
        <f>IF(B196&lt;&gt;"",MAX($A$8:A195)+1,"")</f>
      </c>
      <c r="B196" s="450"/>
      <c r="C196" s="42"/>
      <c r="D196" s="42"/>
      <c r="E196" s="42"/>
      <c r="F196" s="42"/>
      <c r="G196" s="42"/>
      <c r="H196" s="42"/>
      <c r="I196" s="42"/>
      <c r="J196" s="42"/>
      <c r="K196" s="42"/>
      <c r="L196" s="30"/>
      <c r="M196" s="31"/>
      <c r="N196" s="32"/>
      <c r="O196" s="264">
        <f t="shared" si="62"/>
        <v>0</v>
      </c>
      <c r="P196" s="31"/>
      <c r="Q196" s="32"/>
      <c r="R196" s="264">
        <f t="shared" si="63"/>
        <v>0</v>
      </c>
      <c r="S196" s="31"/>
      <c r="T196" s="32"/>
      <c r="U196" s="264">
        <f t="shared" si="64"/>
        <v>0</v>
      </c>
      <c r="V196" s="31"/>
      <c r="W196" s="32"/>
      <c r="X196" s="265">
        <f t="shared" si="65"/>
        <v>0</v>
      </c>
      <c r="Y196" s="266">
        <f t="shared" si="61"/>
        <v>0</v>
      </c>
    </row>
    <row r="197" spans="1:25" ht="12.75">
      <c r="A197" s="263">
        <f>IF(B197&lt;&gt;"",MAX($A$8:A196)+1,"")</f>
      </c>
      <c r="B197" s="450"/>
      <c r="C197" s="42"/>
      <c r="D197" s="42"/>
      <c r="E197" s="42"/>
      <c r="F197" s="42"/>
      <c r="G197" s="42"/>
      <c r="H197" s="42"/>
      <c r="I197" s="42"/>
      <c r="J197" s="42"/>
      <c r="K197" s="42"/>
      <c r="L197" s="30"/>
      <c r="M197" s="31"/>
      <c r="N197" s="32"/>
      <c r="O197" s="264">
        <f t="shared" si="62"/>
        <v>0</v>
      </c>
      <c r="P197" s="31"/>
      <c r="Q197" s="32"/>
      <c r="R197" s="264">
        <f t="shared" si="63"/>
        <v>0</v>
      </c>
      <c r="S197" s="31"/>
      <c r="T197" s="32"/>
      <c r="U197" s="264">
        <f t="shared" si="64"/>
        <v>0</v>
      </c>
      <c r="V197" s="31"/>
      <c r="W197" s="32"/>
      <c r="X197" s="265">
        <f t="shared" si="65"/>
        <v>0</v>
      </c>
      <c r="Y197" s="266">
        <f t="shared" si="61"/>
        <v>0</v>
      </c>
    </row>
    <row r="198" spans="1:25" ht="12.75">
      <c r="A198" s="263">
        <f>IF(B198&lt;&gt;"",MAX($A$8:A197)+1,"")</f>
      </c>
      <c r="B198" s="450"/>
      <c r="C198" s="42"/>
      <c r="D198" s="42"/>
      <c r="E198" s="42"/>
      <c r="F198" s="42"/>
      <c r="G198" s="42"/>
      <c r="H198" s="42"/>
      <c r="I198" s="42"/>
      <c r="J198" s="42"/>
      <c r="K198" s="42"/>
      <c r="L198" s="30"/>
      <c r="M198" s="31"/>
      <c r="N198" s="32"/>
      <c r="O198" s="264">
        <f t="shared" si="62"/>
        <v>0</v>
      </c>
      <c r="P198" s="31"/>
      <c r="Q198" s="32"/>
      <c r="R198" s="264">
        <f t="shared" si="63"/>
        <v>0</v>
      </c>
      <c r="S198" s="31"/>
      <c r="T198" s="32"/>
      <c r="U198" s="264">
        <f t="shared" si="64"/>
        <v>0</v>
      </c>
      <c r="V198" s="31"/>
      <c r="W198" s="32"/>
      <c r="X198" s="265">
        <f t="shared" si="65"/>
        <v>0</v>
      </c>
      <c r="Y198" s="266">
        <f t="shared" si="61"/>
        <v>0</v>
      </c>
    </row>
    <row r="199" spans="1:25" ht="12.75">
      <c r="A199" s="263">
        <f>IF(B199&lt;&gt;"",MAX($A$8:A198)+1,"")</f>
      </c>
      <c r="B199" s="450"/>
      <c r="C199" s="42"/>
      <c r="D199" s="42"/>
      <c r="E199" s="42"/>
      <c r="F199" s="42"/>
      <c r="G199" s="42"/>
      <c r="H199" s="42"/>
      <c r="I199" s="42"/>
      <c r="J199" s="42"/>
      <c r="K199" s="42"/>
      <c r="L199" s="30"/>
      <c r="M199" s="31"/>
      <c r="N199" s="32"/>
      <c r="O199" s="264">
        <f t="shared" si="62"/>
        <v>0</v>
      </c>
      <c r="P199" s="31"/>
      <c r="Q199" s="32"/>
      <c r="R199" s="264">
        <f t="shared" si="63"/>
        <v>0</v>
      </c>
      <c r="S199" s="31"/>
      <c r="T199" s="32"/>
      <c r="U199" s="264">
        <f t="shared" si="64"/>
        <v>0</v>
      </c>
      <c r="V199" s="31"/>
      <c r="W199" s="32"/>
      <c r="X199" s="265">
        <f t="shared" si="65"/>
        <v>0</v>
      </c>
      <c r="Y199" s="266">
        <f t="shared" si="61"/>
        <v>0</v>
      </c>
    </row>
    <row r="200" spans="1:25" ht="12.75">
      <c r="A200" s="263">
        <f>IF(B200&lt;&gt;"",MAX($A$8:A199)+1,"")</f>
      </c>
      <c r="B200" s="450"/>
      <c r="C200" s="42"/>
      <c r="D200" s="42"/>
      <c r="E200" s="42"/>
      <c r="F200" s="42"/>
      <c r="G200" s="42"/>
      <c r="H200" s="42"/>
      <c r="I200" s="42"/>
      <c r="J200" s="42"/>
      <c r="K200" s="42"/>
      <c r="L200" s="30"/>
      <c r="M200" s="31"/>
      <c r="N200" s="32"/>
      <c r="O200" s="264">
        <f>SUM(M200*N200)</f>
        <v>0</v>
      </c>
      <c r="P200" s="31"/>
      <c r="Q200" s="32"/>
      <c r="R200" s="264">
        <f>SUM(P200*Q200)</f>
        <v>0</v>
      </c>
      <c r="S200" s="31"/>
      <c r="T200" s="32"/>
      <c r="U200" s="264">
        <f>SUM(S200*T200)</f>
        <v>0</v>
      </c>
      <c r="V200" s="31"/>
      <c r="W200" s="32"/>
      <c r="X200" s="265">
        <f>SUM(V200*W200)</f>
        <v>0</v>
      </c>
      <c r="Y200" s="266">
        <f t="shared" si="61"/>
        <v>0</v>
      </c>
    </row>
    <row r="201" spans="1:25" ht="12.75">
      <c r="A201" s="263">
        <f>IF(B201&lt;&gt;"",MAX($A$8:A200)+1,"")</f>
      </c>
      <c r="B201" s="450"/>
      <c r="C201" s="42"/>
      <c r="D201" s="42"/>
      <c r="E201" s="42"/>
      <c r="F201" s="42"/>
      <c r="G201" s="42"/>
      <c r="H201" s="42"/>
      <c r="I201" s="42"/>
      <c r="J201" s="42"/>
      <c r="K201" s="42"/>
      <c r="L201" s="30"/>
      <c r="M201" s="31"/>
      <c r="N201" s="32"/>
      <c r="O201" s="264">
        <f aca="true" t="shared" si="66" ref="O201:O214">SUM(M201*N201)</f>
        <v>0</v>
      </c>
      <c r="P201" s="31"/>
      <c r="Q201" s="32"/>
      <c r="R201" s="264">
        <f aca="true" t="shared" si="67" ref="R201:R214">SUM(P201*Q201)</f>
        <v>0</v>
      </c>
      <c r="S201" s="31"/>
      <c r="T201" s="32"/>
      <c r="U201" s="264">
        <f aca="true" t="shared" si="68" ref="U201:U214">SUM(S201*T201)</f>
        <v>0</v>
      </c>
      <c r="V201" s="31"/>
      <c r="W201" s="32"/>
      <c r="X201" s="265">
        <f aca="true" t="shared" si="69" ref="X201:X214">SUM(V201*W201)</f>
        <v>0</v>
      </c>
      <c r="Y201" s="266">
        <f t="shared" si="61"/>
        <v>0</v>
      </c>
    </row>
    <row r="202" spans="1:25" ht="12.75">
      <c r="A202" s="263">
        <f>IF(B202&lt;&gt;"",MAX($A$8:A201)+1,"")</f>
      </c>
      <c r="B202" s="450"/>
      <c r="C202" s="42"/>
      <c r="D202" s="42"/>
      <c r="E202" s="42"/>
      <c r="F202" s="42"/>
      <c r="G202" s="42"/>
      <c r="H202" s="42"/>
      <c r="I202" s="42"/>
      <c r="J202" s="42"/>
      <c r="K202" s="42"/>
      <c r="L202" s="30"/>
      <c r="M202" s="31"/>
      <c r="N202" s="32"/>
      <c r="O202" s="264">
        <f t="shared" si="66"/>
        <v>0</v>
      </c>
      <c r="P202" s="31"/>
      <c r="Q202" s="32"/>
      <c r="R202" s="264">
        <f t="shared" si="67"/>
        <v>0</v>
      </c>
      <c r="S202" s="31"/>
      <c r="T202" s="32"/>
      <c r="U202" s="264">
        <f t="shared" si="68"/>
        <v>0</v>
      </c>
      <c r="V202" s="31"/>
      <c r="W202" s="32"/>
      <c r="X202" s="265">
        <f t="shared" si="69"/>
        <v>0</v>
      </c>
      <c r="Y202" s="266">
        <f aca="true" t="shared" si="70" ref="Y202:Y213">O202+R202+U202+X202</f>
        <v>0</v>
      </c>
    </row>
    <row r="203" spans="1:25" ht="12.75">
      <c r="A203" s="263">
        <f>IF(B203&lt;&gt;"",MAX($A$8:A202)+1,"")</f>
      </c>
      <c r="B203" s="450"/>
      <c r="C203" s="42"/>
      <c r="D203" s="42"/>
      <c r="E203" s="42"/>
      <c r="F203" s="42"/>
      <c r="G203" s="42"/>
      <c r="H203" s="42"/>
      <c r="I203" s="42"/>
      <c r="J203" s="42"/>
      <c r="K203" s="42"/>
      <c r="L203" s="30"/>
      <c r="M203" s="31"/>
      <c r="N203" s="32"/>
      <c r="O203" s="264">
        <f t="shared" si="66"/>
        <v>0</v>
      </c>
      <c r="P203" s="31"/>
      <c r="Q203" s="32"/>
      <c r="R203" s="264">
        <f t="shared" si="67"/>
        <v>0</v>
      </c>
      <c r="S203" s="31"/>
      <c r="T203" s="32"/>
      <c r="U203" s="264">
        <f t="shared" si="68"/>
        <v>0</v>
      </c>
      <c r="V203" s="31"/>
      <c r="W203" s="32"/>
      <c r="X203" s="265">
        <f t="shared" si="69"/>
        <v>0</v>
      </c>
      <c r="Y203" s="266">
        <f t="shared" si="70"/>
        <v>0</v>
      </c>
    </row>
    <row r="204" spans="1:25" ht="12.75">
      <c r="A204" s="263">
        <f>IF(B204&lt;&gt;"",MAX($A$8:A203)+1,"")</f>
      </c>
      <c r="B204" s="450"/>
      <c r="C204" s="42"/>
      <c r="D204" s="42"/>
      <c r="E204" s="42"/>
      <c r="F204" s="42"/>
      <c r="G204" s="42"/>
      <c r="H204" s="42"/>
      <c r="I204" s="42"/>
      <c r="J204" s="42"/>
      <c r="K204" s="42"/>
      <c r="L204" s="30"/>
      <c r="M204" s="31"/>
      <c r="N204" s="32"/>
      <c r="O204" s="264">
        <f t="shared" si="66"/>
        <v>0</v>
      </c>
      <c r="P204" s="31"/>
      <c r="Q204" s="32"/>
      <c r="R204" s="264">
        <f t="shared" si="67"/>
        <v>0</v>
      </c>
      <c r="S204" s="31"/>
      <c r="T204" s="32"/>
      <c r="U204" s="264">
        <f t="shared" si="68"/>
        <v>0</v>
      </c>
      <c r="V204" s="31"/>
      <c r="W204" s="32"/>
      <c r="X204" s="265">
        <f t="shared" si="69"/>
        <v>0</v>
      </c>
      <c r="Y204" s="266">
        <f t="shared" si="70"/>
        <v>0</v>
      </c>
    </row>
    <row r="205" spans="1:25" ht="12.75">
      <c r="A205" s="263">
        <f>IF(B205&lt;&gt;"",MAX($A$8:A204)+1,"")</f>
      </c>
      <c r="B205" s="450"/>
      <c r="C205" s="42"/>
      <c r="D205" s="42"/>
      <c r="E205" s="42"/>
      <c r="F205" s="42"/>
      <c r="G205" s="42"/>
      <c r="H205" s="42"/>
      <c r="I205" s="42"/>
      <c r="J205" s="42"/>
      <c r="K205" s="42"/>
      <c r="L205" s="30"/>
      <c r="M205" s="31"/>
      <c r="N205" s="32"/>
      <c r="O205" s="264">
        <f t="shared" si="66"/>
        <v>0</v>
      </c>
      <c r="P205" s="31"/>
      <c r="Q205" s="32"/>
      <c r="R205" s="264">
        <f t="shared" si="67"/>
        <v>0</v>
      </c>
      <c r="S205" s="31"/>
      <c r="T205" s="32"/>
      <c r="U205" s="264">
        <f t="shared" si="68"/>
        <v>0</v>
      </c>
      <c r="V205" s="31"/>
      <c r="W205" s="32"/>
      <c r="X205" s="265">
        <f t="shared" si="69"/>
        <v>0</v>
      </c>
      <c r="Y205" s="266">
        <f t="shared" si="70"/>
        <v>0</v>
      </c>
    </row>
    <row r="206" spans="1:25" ht="12.75">
      <c r="A206" s="263">
        <f>IF(B206&lt;&gt;"",MAX($A$8:A205)+1,"")</f>
      </c>
      <c r="B206" s="450"/>
      <c r="C206" s="42"/>
      <c r="D206" s="42"/>
      <c r="E206" s="42"/>
      <c r="F206" s="42"/>
      <c r="G206" s="42"/>
      <c r="H206" s="42"/>
      <c r="I206" s="42"/>
      <c r="J206" s="42"/>
      <c r="K206" s="42"/>
      <c r="L206" s="30"/>
      <c r="M206" s="31"/>
      <c r="N206" s="32"/>
      <c r="O206" s="264">
        <f t="shared" si="66"/>
        <v>0</v>
      </c>
      <c r="P206" s="31"/>
      <c r="Q206" s="32"/>
      <c r="R206" s="264">
        <f t="shared" si="67"/>
        <v>0</v>
      </c>
      <c r="S206" s="31"/>
      <c r="T206" s="32"/>
      <c r="U206" s="264">
        <f t="shared" si="68"/>
        <v>0</v>
      </c>
      <c r="V206" s="31"/>
      <c r="W206" s="32"/>
      <c r="X206" s="265">
        <f t="shared" si="69"/>
        <v>0</v>
      </c>
      <c r="Y206" s="266">
        <f t="shared" si="70"/>
        <v>0</v>
      </c>
    </row>
    <row r="207" spans="1:25" ht="12.75">
      <c r="A207" s="263">
        <f>IF(B207&lt;&gt;"",MAX($A$8:A206)+1,"")</f>
      </c>
      <c r="B207" s="450"/>
      <c r="C207" s="42"/>
      <c r="D207" s="42"/>
      <c r="E207" s="42"/>
      <c r="F207" s="42"/>
      <c r="G207" s="42"/>
      <c r="H207" s="42"/>
      <c r="I207" s="42"/>
      <c r="J207" s="42"/>
      <c r="K207" s="42"/>
      <c r="L207" s="30"/>
      <c r="M207" s="31"/>
      <c r="N207" s="32"/>
      <c r="O207" s="264">
        <f t="shared" si="66"/>
        <v>0</v>
      </c>
      <c r="P207" s="31"/>
      <c r="Q207" s="32"/>
      <c r="R207" s="264">
        <f t="shared" si="67"/>
        <v>0</v>
      </c>
      <c r="S207" s="31"/>
      <c r="T207" s="32"/>
      <c r="U207" s="264">
        <f t="shared" si="68"/>
        <v>0</v>
      </c>
      <c r="V207" s="31"/>
      <c r="W207" s="32"/>
      <c r="X207" s="265">
        <f t="shared" si="69"/>
        <v>0</v>
      </c>
      <c r="Y207" s="266">
        <f t="shared" si="70"/>
        <v>0</v>
      </c>
    </row>
    <row r="208" spans="1:25" ht="12.75">
      <c r="A208" s="263">
        <f>IF(B208&lt;&gt;"",MAX($A$8:A207)+1,"")</f>
      </c>
      <c r="B208" s="450"/>
      <c r="C208" s="42"/>
      <c r="D208" s="42"/>
      <c r="E208" s="42"/>
      <c r="F208" s="42"/>
      <c r="G208" s="42"/>
      <c r="H208" s="42"/>
      <c r="I208" s="42"/>
      <c r="J208" s="42"/>
      <c r="K208" s="42"/>
      <c r="L208" s="30"/>
      <c r="M208" s="31"/>
      <c r="N208" s="32"/>
      <c r="O208" s="264">
        <f t="shared" si="66"/>
        <v>0</v>
      </c>
      <c r="P208" s="31"/>
      <c r="Q208" s="32"/>
      <c r="R208" s="264">
        <f t="shared" si="67"/>
        <v>0</v>
      </c>
      <c r="S208" s="31"/>
      <c r="T208" s="32"/>
      <c r="U208" s="264">
        <f t="shared" si="68"/>
        <v>0</v>
      </c>
      <c r="V208" s="31"/>
      <c r="W208" s="32"/>
      <c r="X208" s="265">
        <f t="shared" si="69"/>
        <v>0</v>
      </c>
      <c r="Y208" s="266">
        <f t="shared" si="70"/>
        <v>0</v>
      </c>
    </row>
    <row r="209" spans="1:25" ht="12.75">
      <c r="A209" s="263">
        <f>IF(B209&lt;&gt;"",MAX($A$8:A208)+1,"")</f>
      </c>
      <c r="B209" s="450"/>
      <c r="C209" s="42"/>
      <c r="D209" s="42"/>
      <c r="E209" s="42"/>
      <c r="F209" s="42"/>
      <c r="G209" s="42"/>
      <c r="H209" s="42"/>
      <c r="I209" s="42"/>
      <c r="J209" s="42"/>
      <c r="K209" s="42"/>
      <c r="L209" s="30"/>
      <c r="M209" s="31"/>
      <c r="N209" s="32"/>
      <c r="O209" s="264">
        <f t="shared" si="66"/>
        <v>0</v>
      </c>
      <c r="P209" s="31"/>
      <c r="Q209" s="32"/>
      <c r="R209" s="264">
        <f t="shared" si="67"/>
        <v>0</v>
      </c>
      <c r="S209" s="31"/>
      <c r="T209" s="32"/>
      <c r="U209" s="264">
        <f t="shared" si="68"/>
        <v>0</v>
      </c>
      <c r="V209" s="31"/>
      <c r="W209" s="32"/>
      <c r="X209" s="265">
        <f t="shared" si="69"/>
        <v>0</v>
      </c>
      <c r="Y209" s="266">
        <f t="shared" si="70"/>
        <v>0</v>
      </c>
    </row>
    <row r="210" spans="1:25" ht="12.75">
      <c r="A210" s="263">
        <f>IF(B210&lt;&gt;"",MAX($A$8:A209)+1,"")</f>
      </c>
      <c r="B210" s="450"/>
      <c r="C210" s="42"/>
      <c r="D210" s="42"/>
      <c r="E210" s="42"/>
      <c r="F210" s="42"/>
      <c r="G210" s="42"/>
      <c r="H210" s="42"/>
      <c r="I210" s="42"/>
      <c r="J210" s="42"/>
      <c r="K210" s="42"/>
      <c r="L210" s="30"/>
      <c r="M210" s="31"/>
      <c r="N210" s="32"/>
      <c r="O210" s="264">
        <f t="shared" si="66"/>
        <v>0</v>
      </c>
      <c r="P210" s="31"/>
      <c r="Q210" s="32"/>
      <c r="R210" s="264">
        <f t="shared" si="67"/>
        <v>0</v>
      </c>
      <c r="S210" s="31"/>
      <c r="T210" s="32"/>
      <c r="U210" s="264">
        <f t="shared" si="68"/>
        <v>0</v>
      </c>
      <c r="V210" s="31"/>
      <c r="W210" s="32"/>
      <c r="X210" s="265">
        <f t="shared" si="69"/>
        <v>0</v>
      </c>
      <c r="Y210" s="266">
        <f t="shared" si="70"/>
        <v>0</v>
      </c>
    </row>
    <row r="211" spans="1:25" ht="12.75">
      <c r="A211" s="263">
        <f>IF(B211&lt;&gt;"",MAX($A$8:A210)+1,"")</f>
      </c>
      <c r="B211" s="450"/>
      <c r="C211" s="42"/>
      <c r="D211" s="42"/>
      <c r="E211" s="42"/>
      <c r="F211" s="42"/>
      <c r="G211" s="42"/>
      <c r="H211" s="42"/>
      <c r="I211" s="42"/>
      <c r="J211" s="42"/>
      <c r="K211" s="42"/>
      <c r="L211" s="30"/>
      <c r="M211" s="31"/>
      <c r="N211" s="32"/>
      <c r="O211" s="264">
        <f t="shared" si="66"/>
        <v>0</v>
      </c>
      <c r="P211" s="31"/>
      <c r="Q211" s="32"/>
      <c r="R211" s="264">
        <f t="shared" si="67"/>
        <v>0</v>
      </c>
      <c r="S211" s="31"/>
      <c r="T211" s="32"/>
      <c r="U211" s="264">
        <f t="shared" si="68"/>
        <v>0</v>
      </c>
      <c r="V211" s="31"/>
      <c r="W211" s="32"/>
      <c r="X211" s="265">
        <f t="shared" si="69"/>
        <v>0</v>
      </c>
      <c r="Y211" s="266">
        <f t="shared" si="70"/>
        <v>0</v>
      </c>
    </row>
    <row r="212" spans="1:25" ht="12.75">
      <c r="A212" s="263">
        <f>IF(B212&lt;&gt;"",MAX($A$8:A211)+1,"")</f>
      </c>
      <c r="B212" s="450"/>
      <c r="C212" s="42"/>
      <c r="D212" s="42"/>
      <c r="E212" s="42"/>
      <c r="F212" s="42"/>
      <c r="G212" s="42"/>
      <c r="H212" s="42"/>
      <c r="I212" s="42"/>
      <c r="J212" s="42"/>
      <c r="K212" s="42"/>
      <c r="L212" s="30"/>
      <c r="M212" s="31"/>
      <c r="N212" s="32"/>
      <c r="O212" s="264">
        <f t="shared" si="66"/>
        <v>0</v>
      </c>
      <c r="P212" s="31"/>
      <c r="Q212" s="32"/>
      <c r="R212" s="264">
        <f t="shared" si="67"/>
        <v>0</v>
      </c>
      <c r="S212" s="31"/>
      <c r="T212" s="32"/>
      <c r="U212" s="264">
        <f t="shared" si="68"/>
        <v>0</v>
      </c>
      <c r="V212" s="31"/>
      <c r="W212" s="32"/>
      <c r="X212" s="265">
        <f t="shared" si="69"/>
        <v>0</v>
      </c>
      <c r="Y212" s="266">
        <f t="shared" si="70"/>
        <v>0</v>
      </c>
    </row>
    <row r="213" spans="1:25" ht="12.75">
      <c r="A213" s="263">
        <f>IF(B213&lt;&gt;"",MAX($A$8:A212)+1,"")</f>
      </c>
      <c r="B213" s="450"/>
      <c r="C213" s="42"/>
      <c r="D213" s="42"/>
      <c r="E213" s="42"/>
      <c r="F213" s="42"/>
      <c r="G213" s="42"/>
      <c r="H213" s="42"/>
      <c r="I213" s="42"/>
      <c r="J213" s="42"/>
      <c r="K213" s="42"/>
      <c r="L213" s="30"/>
      <c r="M213" s="31"/>
      <c r="N213" s="32"/>
      <c r="O213" s="264">
        <f t="shared" si="66"/>
        <v>0</v>
      </c>
      <c r="P213" s="31"/>
      <c r="Q213" s="32"/>
      <c r="R213" s="264">
        <f t="shared" si="67"/>
        <v>0</v>
      </c>
      <c r="S213" s="31"/>
      <c r="T213" s="32"/>
      <c r="U213" s="264">
        <f t="shared" si="68"/>
        <v>0</v>
      </c>
      <c r="V213" s="31"/>
      <c r="W213" s="32"/>
      <c r="X213" s="265">
        <f t="shared" si="69"/>
        <v>0</v>
      </c>
      <c r="Y213" s="266">
        <f t="shared" si="70"/>
        <v>0</v>
      </c>
    </row>
    <row r="214" spans="1:25" ht="12.75">
      <c r="A214" s="263">
        <f>IF(B214&lt;&gt;"",MAX($A$8:A213)+1,"")</f>
      </c>
      <c r="B214" s="450"/>
      <c r="C214" s="42"/>
      <c r="D214" s="42"/>
      <c r="E214" s="42"/>
      <c r="F214" s="42"/>
      <c r="G214" s="42"/>
      <c r="H214" s="42"/>
      <c r="I214" s="42"/>
      <c r="J214" s="42"/>
      <c r="K214" s="42"/>
      <c r="L214" s="30"/>
      <c r="M214" s="31"/>
      <c r="N214" s="32"/>
      <c r="O214" s="264">
        <f t="shared" si="66"/>
        <v>0</v>
      </c>
      <c r="P214" s="31"/>
      <c r="Q214" s="32"/>
      <c r="R214" s="264">
        <f t="shared" si="67"/>
        <v>0</v>
      </c>
      <c r="S214" s="31"/>
      <c r="T214" s="32"/>
      <c r="U214" s="264">
        <f t="shared" si="68"/>
        <v>0</v>
      </c>
      <c r="V214" s="31"/>
      <c r="W214" s="32"/>
      <c r="X214" s="265">
        <f t="shared" si="69"/>
        <v>0</v>
      </c>
      <c r="Y214" s="266">
        <f aca="true" t="shared" si="71" ref="Y214:Y223">O214+R214+U214+X214</f>
        <v>0</v>
      </c>
    </row>
    <row r="215" spans="1:25" ht="12.75">
      <c r="A215" s="263">
        <f>IF(B215&lt;&gt;"",MAX($A$8:A214)+1,"")</f>
      </c>
      <c r="B215" s="450"/>
      <c r="C215" s="42"/>
      <c r="D215" s="42"/>
      <c r="E215" s="42"/>
      <c r="F215" s="42"/>
      <c r="G215" s="42"/>
      <c r="H215" s="42"/>
      <c r="I215" s="42"/>
      <c r="J215" s="42"/>
      <c r="K215" s="42"/>
      <c r="L215" s="30"/>
      <c r="M215" s="31"/>
      <c r="N215" s="32"/>
      <c r="O215" s="264">
        <f t="shared" si="62"/>
        <v>0</v>
      </c>
      <c r="P215" s="31"/>
      <c r="Q215" s="32"/>
      <c r="R215" s="264">
        <f t="shared" si="63"/>
        <v>0</v>
      </c>
      <c r="S215" s="31"/>
      <c r="T215" s="32"/>
      <c r="U215" s="264">
        <f t="shared" si="64"/>
        <v>0</v>
      </c>
      <c r="V215" s="31"/>
      <c r="W215" s="32"/>
      <c r="X215" s="265">
        <f t="shared" si="65"/>
        <v>0</v>
      </c>
      <c r="Y215" s="266">
        <f t="shared" si="71"/>
        <v>0</v>
      </c>
    </row>
    <row r="216" spans="1:25" ht="12.75">
      <c r="A216" s="263">
        <f>IF(B216&lt;&gt;"",MAX($A$8:A215)+1,"")</f>
      </c>
      <c r="B216" s="450"/>
      <c r="C216" s="42"/>
      <c r="D216" s="42"/>
      <c r="E216" s="42"/>
      <c r="F216" s="42"/>
      <c r="G216" s="42"/>
      <c r="H216" s="42"/>
      <c r="I216" s="42"/>
      <c r="J216" s="42"/>
      <c r="K216" s="42"/>
      <c r="L216" s="30"/>
      <c r="M216" s="31"/>
      <c r="N216" s="32"/>
      <c r="O216" s="264">
        <f t="shared" si="62"/>
        <v>0</v>
      </c>
      <c r="P216" s="31"/>
      <c r="Q216" s="32"/>
      <c r="R216" s="264">
        <f t="shared" si="63"/>
        <v>0</v>
      </c>
      <c r="S216" s="31"/>
      <c r="T216" s="32"/>
      <c r="U216" s="264">
        <f t="shared" si="64"/>
        <v>0</v>
      </c>
      <c r="V216" s="31"/>
      <c r="W216" s="32"/>
      <c r="X216" s="265">
        <f t="shared" si="65"/>
        <v>0</v>
      </c>
      <c r="Y216" s="266">
        <f t="shared" si="71"/>
        <v>0</v>
      </c>
    </row>
    <row r="217" spans="1:25" ht="12.75">
      <c r="A217" s="263">
        <f>IF(B217&lt;&gt;"",MAX($A$8:A216)+1,"")</f>
      </c>
      <c r="B217" s="450"/>
      <c r="C217" s="42"/>
      <c r="D217" s="42"/>
      <c r="E217" s="42"/>
      <c r="F217" s="42"/>
      <c r="G217" s="42"/>
      <c r="H217" s="42"/>
      <c r="I217" s="42"/>
      <c r="J217" s="42"/>
      <c r="K217" s="42"/>
      <c r="L217" s="30"/>
      <c r="M217" s="31"/>
      <c r="N217" s="32"/>
      <c r="O217" s="264">
        <f t="shared" si="62"/>
        <v>0</v>
      </c>
      <c r="P217" s="31"/>
      <c r="Q217" s="32"/>
      <c r="R217" s="264">
        <f t="shared" si="63"/>
        <v>0</v>
      </c>
      <c r="S217" s="31"/>
      <c r="T217" s="32"/>
      <c r="U217" s="264">
        <f t="shared" si="64"/>
        <v>0</v>
      </c>
      <c r="V217" s="31"/>
      <c r="W217" s="32"/>
      <c r="X217" s="265">
        <f t="shared" si="65"/>
        <v>0</v>
      </c>
      <c r="Y217" s="266">
        <f t="shared" si="71"/>
        <v>0</v>
      </c>
    </row>
    <row r="218" spans="1:25" ht="12.75">
      <c r="A218" s="263">
        <f>IF(B218&lt;&gt;"",MAX($A$8:A217)+1,"")</f>
      </c>
      <c r="B218" s="450"/>
      <c r="C218" s="42"/>
      <c r="D218" s="42"/>
      <c r="E218" s="42"/>
      <c r="F218" s="42"/>
      <c r="G218" s="42"/>
      <c r="H218" s="42"/>
      <c r="I218" s="42"/>
      <c r="J218" s="42"/>
      <c r="K218" s="42"/>
      <c r="L218" s="30"/>
      <c r="M218" s="31"/>
      <c r="N218" s="32"/>
      <c r="O218" s="264">
        <f t="shared" si="62"/>
        <v>0</v>
      </c>
      <c r="P218" s="31"/>
      <c r="Q218" s="32"/>
      <c r="R218" s="264">
        <f t="shared" si="63"/>
        <v>0</v>
      </c>
      <c r="S218" s="31"/>
      <c r="T218" s="32"/>
      <c r="U218" s="264">
        <f t="shared" si="64"/>
        <v>0</v>
      </c>
      <c r="V218" s="31"/>
      <c r="W218" s="32"/>
      <c r="X218" s="265">
        <f t="shared" si="65"/>
        <v>0</v>
      </c>
      <c r="Y218" s="266">
        <f t="shared" si="71"/>
        <v>0</v>
      </c>
    </row>
    <row r="219" spans="1:25" ht="12.75">
      <c r="A219" s="263">
        <f>IF(B219&lt;&gt;"",MAX($A$8:A218)+1,"")</f>
      </c>
      <c r="B219" s="450"/>
      <c r="C219" s="42"/>
      <c r="D219" s="42"/>
      <c r="E219" s="42"/>
      <c r="F219" s="42"/>
      <c r="G219" s="42"/>
      <c r="H219" s="42"/>
      <c r="I219" s="42"/>
      <c r="J219" s="42"/>
      <c r="K219" s="42"/>
      <c r="L219" s="30"/>
      <c r="M219" s="31"/>
      <c r="N219" s="32"/>
      <c r="O219" s="264">
        <f t="shared" si="62"/>
        <v>0</v>
      </c>
      <c r="P219" s="31"/>
      <c r="Q219" s="32"/>
      <c r="R219" s="264">
        <f t="shared" si="63"/>
        <v>0</v>
      </c>
      <c r="S219" s="31"/>
      <c r="T219" s="32"/>
      <c r="U219" s="264">
        <f t="shared" si="64"/>
        <v>0</v>
      </c>
      <c r="V219" s="31"/>
      <c r="W219" s="32"/>
      <c r="X219" s="265">
        <f t="shared" si="65"/>
        <v>0</v>
      </c>
      <c r="Y219" s="266">
        <f t="shared" si="71"/>
        <v>0</v>
      </c>
    </row>
    <row r="220" spans="1:25" ht="12.75">
      <c r="A220" s="263">
        <f>IF(B220&lt;&gt;"",MAX($A$8:A219)+1,"")</f>
      </c>
      <c r="B220" s="450"/>
      <c r="C220" s="42"/>
      <c r="D220" s="42"/>
      <c r="E220" s="42"/>
      <c r="F220" s="42"/>
      <c r="G220" s="42"/>
      <c r="H220" s="42"/>
      <c r="I220" s="42"/>
      <c r="J220" s="42"/>
      <c r="K220" s="42"/>
      <c r="L220" s="30"/>
      <c r="M220" s="31"/>
      <c r="N220" s="32"/>
      <c r="O220" s="264">
        <f t="shared" si="62"/>
        <v>0</v>
      </c>
      <c r="P220" s="31"/>
      <c r="Q220" s="32"/>
      <c r="R220" s="264">
        <f t="shared" si="63"/>
        <v>0</v>
      </c>
      <c r="S220" s="31"/>
      <c r="T220" s="32"/>
      <c r="U220" s="264">
        <f t="shared" si="64"/>
        <v>0</v>
      </c>
      <c r="V220" s="31"/>
      <c r="W220" s="32"/>
      <c r="X220" s="265">
        <f t="shared" si="65"/>
        <v>0</v>
      </c>
      <c r="Y220" s="266">
        <f t="shared" si="71"/>
        <v>0</v>
      </c>
    </row>
    <row r="221" spans="1:25" ht="12.75">
      <c r="A221" s="263">
        <f>IF(B221&lt;&gt;"",MAX($A$8:A220)+1,"")</f>
      </c>
      <c r="B221" s="450"/>
      <c r="C221" s="42"/>
      <c r="D221" s="42"/>
      <c r="E221" s="42"/>
      <c r="F221" s="42"/>
      <c r="G221" s="42"/>
      <c r="H221" s="42"/>
      <c r="I221" s="42"/>
      <c r="J221" s="42"/>
      <c r="K221" s="42"/>
      <c r="L221" s="30"/>
      <c r="M221" s="31"/>
      <c r="N221" s="32"/>
      <c r="O221" s="264">
        <f t="shared" si="62"/>
        <v>0</v>
      </c>
      <c r="P221" s="31"/>
      <c r="Q221" s="32"/>
      <c r="R221" s="264">
        <f t="shared" si="63"/>
        <v>0</v>
      </c>
      <c r="S221" s="31"/>
      <c r="T221" s="32"/>
      <c r="U221" s="264">
        <f t="shared" si="64"/>
        <v>0</v>
      </c>
      <c r="V221" s="31"/>
      <c r="W221" s="32"/>
      <c r="X221" s="265">
        <f t="shared" si="65"/>
        <v>0</v>
      </c>
      <c r="Y221" s="266">
        <f t="shared" si="71"/>
        <v>0</v>
      </c>
    </row>
    <row r="222" spans="1:25" ht="12.75">
      <c r="A222" s="263">
        <f>IF(B222&lt;&gt;"",MAX($A$8:A221)+1,"")</f>
      </c>
      <c r="B222" s="450"/>
      <c r="C222" s="42"/>
      <c r="D222" s="42"/>
      <c r="E222" s="42"/>
      <c r="F222" s="42"/>
      <c r="G222" s="42"/>
      <c r="H222" s="42"/>
      <c r="I222" s="42"/>
      <c r="J222" s="42"/>
      <c r="K222" s="42"/>
      <c r="L222" s="30"/>
      <c r="M222" s="31"/>
      <c r="N222" s="32"/>
      <c r="O222" s="264">
        <f t="shared" si="62"/>
        <v>0</v>
      </c>
      <c r="P222" s="31"/>
      <c r="Q222" s="32"/>
      <c r="R222" s="264">
        <f t="shared" si="63"/>
        <v>0</v>
      </c>
      <c r="S222" s="31"/>
      <c r="T222" s="32"/>
      <c r="U222" s="264">
        <f t="shared" si="64"/>
        <v>0</v>
      </c>
      <c r="V222" s="31"/>
      <c r="W222" s="32"/>
      <c r="X222" s="265">
        <f t="shared" si="65"/>
        <v>0</v>
      </c>
      <c r="Y222" s="266">
        <f t="shared" si="71"/>
        <v>0</v>
      </c>
    </row>
    <row r="223" spans="1:25" ht="13.5" thickBot="1">
      <c r="A223" s="267">
        <f>IF(B223&lt;&gt;"",MAX($A$8:A222)+1,"")</f>
      </c>
      <c r="B223" s="450"/>
      <c r="C223" s="43"/>
      <c r="D223" s="43"/>
      <c r="E223" s="43"/>
      <c r="F223" s="43"/>
      <c r="G223" s="43"/>
      <c r="H223" s="43"/>
      <c r="I223" s="43"/>
      <c r="J223" s="43"/>
      <c r="K223" s="43"/>
      <c r="L223" s="36"/>
      <c r="M223" s="37"/>
      <c r="N223" s="38"/>
      <c r="O223" s="269">
        <f t="shared" si="62"/>
        <v>0</v>
      </c>
      <c r="P223" s="37"/>
      <c r="Q223" s="38"/>
      <c r="R223" s="269">
        <f t="shared" si="63"/>
        <v>0</v>
      </c>
      <c r="S223" s="37"/>
      <c r="T223" s="38"/>
      <c r="U223" s="269">
        <f t="shared" si="64"/>
        <v>0</v>
      </c>
      <c r="V223" s="37"/>
      <c r="W223" s="38"/>
      <c r="X223" s="273">
        <f t="shared" si="65"/>
        <v>0</v>
      </c>
      <c r="Y223" s="271">
        <f t="shared" si="71"/>
        <v>0</v>
      </c>
    </row>
    <row r="224" spans="1:25" ht="13.5" customHeight="1" thickBot="1">
      <c r="A224" s="275"/>
      <c r="B224" s="809">
        <f>Budżet_ogółem!$B$13</f>
      </c>
      <c r="C224" s="810"/>
      <c r="D224" s="810"/>
      <c r="E224" s="810"/>
      <c r="F224" s="810"/>
      <c r="G224" s="810"/>
      <c r="H224" s="810"/>
      <c r="I224" s="810"/>
      <c r="J224" s="810"/>
      <c r="K224" s="810"/>
      <c r="L224" s="811"/>
      <c r="M224" s="821">
        <f>SUM(O225:O254)</f>
        <v>0</v>
      </c>
      <c r="N224" s="822"/>
      <c r="O224" s="823"/>
      <c r="P224" s="821">
        <f>SUM(R225:R254)</f>
        <v>0</v>
      </c>
      <c r="Q224" s="822"/>
      <c r="R224" s="823"/>
      <c r="S224" s="821">
        <f>SUM(U225:U254)</f>
        <v>0</v>
      </c>
      <c r="T224" s="822"/>
      <c r="U224" s="823"/>
      <c r="V224" s="821">
        <f>SUM(X225:X254)</f>
        <v>0</v>
      </c>
      <c r="W224" s="822"/>
      <c r="X224" s="823"/>
      <c r="Y224" s="335">
        <f>M224+P224+S224+V224</f>
        <v>0</v>
      </c>
    </row>
    <row r="225" spans="1:25" ht="12.75">
      <c r="A225" s="258">
        <f>IF(B225&lt;&gt;"",MAX($A$8:A224)+1,"")</f>
      </c>
      <c r="B225" s="450"/>
      <c r="C225" s="29"/>
      <c r="D225" s="29"/>
      <c r="E225" s="29"/>
      <c r="F225" s="29"/>
      <c r="G225" s="29"/>
      <c r="H225" s="29"/>
      <c r="I225" s="29"/>
      <c r="J225" s="29"/>
      <c r="K225" s="29"/>
      <c r="L225" s="41"/>
      <c r="M225" s="25"/>
      <c r="N225" s="26"/>
      <c r="O225" s="260">
        <f>SUM(M225*N225)</f>
        <v>0</v>
      </c>
      <c r="P225" s="25"/>
      <c r="Q225" s="26"/>
      <c r="R225" s="260">
        <f>SUM(P225*Q225)</f>
        <v>0</v>
      </c>
      <c r="S225" s="25"/>
      <c r="T225" s="26"/>
      <c r="U225" s="260">
        <f>SUM(S225*T225)</f>
        <v>0</v>
      </c>
      <c r="V225" s="25"/>
      <c r="W225" s="26"/>
      <c r="X225" s="272">
        <f>SUM(V225*W225)</f>
        <v>0</v>
      </c>
      <c r="Y225" s="262">
        <f aca="true" t="shared" si="72" ref="Y225:Y233">O225+R225+U225+X225</f>
        <v>0</v>
      </c>
    </row>
    <row r="226" spans="1:25" ht="12.75">
      <c r="A226" s="263">
        <f>IF(B226&lt;&gt;"",MAX($A$8:A225)+1,"")</f>
      </c>
      <c r="B226" s="450"/>
      <c r="C226" s="42"/>
      <c r="D226" s="42"/>
      <c r="E226" s="42"/>
      <c r="F226" s="42"/>
      <c r="G226" s="42"/>
      <c r="H226" s="42"/>
      <c r="I226" s="42"/>
      <c r="J226" s="42"/>
      <c r="K226" s="42"/>
      <c r="L226" s="30"/>
      <c r="M226" s="31"/>
      <c r="N226" s="32"/>
      <c r="O226" s="264">
        <f aca="true" t="shared" si="73" ref="O226:O254">SUM(M226*N226)</f>
        <v>0</v>
      </c>
      <c r="P226" s="31"/>
      <c r="Q226" s="26"/>
      <c r="R226" s="264">
        <f aca="true" t="shared" si="74" ref="R226:R254">SUM(P226*Q226)</f>
        <v>0</v>
      </c>
      <c r="S226" s="31"/>
      <c r="T226" s="32"/>
      <c r="U226" s="264">
        <f aca="true" t="shared" si="75" ref="U226:U254">SUM(S226*T226)</f>
        <v>0</v>
      </c>
      <c r="V226" s="31"/>
      <c r="W226" s="32"/>
      <c r="X226" s="265">
        <f aca="true" t="shared" si="76" ref="X226:X254">SUM(V226*W226)</f>
        <v>0</v>
      </c>
      <c r="Y226" s="266">
        <f t="shared" si="72"/>
        <v>0</v>
      </c>
    </row>
    <row r="227" spans="1:25" ht="12.75">
      <c r="A227" s="263">
        <f>IF(B227&lt;&gt;"",MAX($A$8:A226)+1,"")</f>
      </c>
      <c r="B227" s="450"/>
      <c r="C227" s="42"/>
      <c r="D227" s="42"/>
      <c r="E227" s="42"/>
      <c r="F227" s="42"/>
      <c r="G227" s="42"/>
      <c r="H227" s="42"/>
      <c r="I227" s="42"/>
      <c r="J227" s="42"/>
      <c r="K227" s="42"/>
      <c r="L227" s="30"/>
      <c r="M227" s="31"/>
      <c r="N227" s="32"/>
      <c r="O227" s="264">
        <f t="shared" si="73"/>
        <v>0</v>
      </c>
      <c r="P227" s="31"/>
      <c r="Q227" s="32"/>
      <c r="R227" s="264">
        <f t="shared" si="74"/>
        <v>0</v>
      </c>
      <c r="S227" s="31"/>
      <c r="T227" s="32"/>
      <c r="U227" s="264">
        <f t="shared" si="75"/>
        <v>0</v>
      </c>
      <c r="V227" s="31"/>
      <c r="W227" s="32"/>
      <c r="X227" s="265">
        <f t="shared" si="76"/>
        <v>0</v>
      </c>
      <c r="Y227" s="266">
        <f t="shared" si="72"/>
        <v>0</v>
      </c>
    </row>
    <row r="228" spans="1:25" ht="12.75">
      <c r="A228" s="263">
        <f>IF(B228&lt;&gt;"",MAX($A$8:A227)+1,"")</f>
      </c>
      <c r="B228" s="450"/>
      <c r="C228" s="42"/>
      <c r="D228" s="42"/>
      <c r="E228" s="42"/>
      <c r="F228" s="42"/>
      <c r="G228" s="42"/>
      <c r="H228" s="42"/>
      <c r="I228" s="42"/>
      <c r="J228" s="42"/>
      <c r="K228" s="42"/>
      <c r="L228" s="30"/>
      <c r="M228" s="31"/>
      <c r="N228" s="32"/>
      <c r="O228" s="264">
        <f t="shared" si="73"/>
        <v>0</v>
      </c>
      <c r="P228" s="31"/>
      <c r="Q228" s="32"/>
      <c r="R228" s="264">
        <f t="shared" si="74"/>
        <v>0</v>
      </c>
      <c r="S228" s="31"/>
      <c r="T228" s="32"/>
      <c r="U228" s="264">
        <f t="shared" si="75"/>
        <v>0</v>
      </c>
      <c r="V228" s="31"/>
      <c r="W228" s="32"/>
      <c r="X228" s="265">
        <f t="shared" si="76"/>
        <v>0</v>
      </c>
      <c r="Y228" s="266">
        <f t="shared" si="72"/>
        <v>0</v>
      </c>
    </row>
    <row r="229" spans="1:25" ht="12.75">
      <c r="A229" s="263">
        <f>IF(B229&lt;&gt;"",MAX($A$8:A228)+1,"")</f>
      </c>
      <c r="B229" s="450"/>
      <c r="C229" s="42"/>
      <c r="D229" s="42"/>
      <c r="E229" s="42"/>
      <c r="F229" s="42"/>
      <c r="G229" s="42"/>
      <c r="H229" s="42"/>
      <c r="I229" s="42"/>
      <c r="J229" s="42"/>
      <c r="K229" s="42"/>
      <c r="L229" s="30"/>
      <c r="M229" s="31"/>
      <c r="N229" s="32"/>
      <c r="O229" s="264">
        <f t="shared" si="73"/>
        <v>0</v>
      </c>
      <c r="P229" s="31"/>
      <c r="Q229" s="32"/>
      <c r="R229" s="264">
        <f t="shared" si="74"/>
        <v>0</v>
      </c>
      <c r="S229" s="31"/>
      <c r="T229" s="32"/>
      <c r="U229" s="264">
        <f t="shared" si="75"/>
        <v>0</v>
      </c>
      <c r="V229" s="31"/>
      <c r="W229" s="32"/>
      <c r="X229" s="265">
        <f t="shared" si="76"/>
        <v>0</v>
      </c>
      <c r="Y229" s="266">
        <f t="shared" si="72"/>
        <v>0</v>
      </c>
    </row>
    <row r="230" spans="1:25" ht="12.75">
      <c r="A230" s="263">
        <f>IF(B230&lt;&gt;"",MAX($A$8:A229)+1,"")</f>
      </c>
      <c r="B230" s="450"/>
      <c r="C230" s="42"/>
      <c r="D230" s="42"/>
      <c r="E230" s="42"/>
      <c r="F230" s="42"/>
      <c r="G230" s="42"/>
      <c r="H230" s="42"/>
      <c r="I230" s="42"/>
      <c r="J230" s="42"/>
      <c r="K230" s="42"/>
      <c r="L230" s="30"/>
      <c r="M230" s="31"/>
      <c r="N230" s="32"/>
      <c r="O230" s="264">
        <f t="shared" si="73"/>
        <v>0</v>
      </c>
      <c r="P230" s="31"/>
      <c r="Q230" s="32"/>
      <c r="R230" s="264">
        <f t="shared" si="74"/>
        <v>0</v>
      </c>
      <c r="S230" s="31"/>
      <c r="T230" s="32"/>
      <c r="U230" s="264">
        <f t="shared" si="75"/>
        <v>0</v>
      </c>
      <c r="V230" s="31"/>
      <c r="W230" s="32"/>
      <c r="X230" s="265">
        <f t="shared" si="76"/>
        <v>0</v>
      </c>
      <c r="Y230" s="266">
        <f t="shared" si="72"/>
        <v>0</v>
      </c>
    </row>
    <row r="231" spans="1:25" ht="12.75">
      <c r="A231" s="263">
        <f>IF(B231&lt;&gt;"",MAX($A$8:A230)+1,"")</f>
      </c>
      <c r="B231" s="450"/>
      <c r="C231" s="42"/>
      <c r="D231" s="42"/>
      <c r="E231" s="42"/>
      <c r="F231" s="42"/>
      <c r="G231" s="42"/>
      <c r="H231" s="42"/>
      <c r="I231" s="42"/>
      <c r="J231" s="42"/>
      <c r="K231" s="42"/>
      <c r="L231" s="30"/>
      <c r="M231" s="31"/>
      <c r="N231" s="32"/>
      <c r="O231" s="264">
        <f t="shared" si="73"/>
        <v>0</v>
      </c>
      <c r="P231" s="31"/>
      <c r="Q231" s="32"/>
      <c r="R231" s="264">
        <f t="shared" si="74"/>
        <v>0</v>
      </c>
      <c r="S231" s="31"/>
      <c r="T231" s="32"/>
      <c r="U231" s="264">
        <f t="shared" si="75"/>
        <v>0</v>
      </c>
      <c r="V231" s="31"/>
      <c r="W231" s="32"/>
      <c r="X231" s="265">
        <f t="shared" si="76"/>
        <v>0</v>
      </c>
      <c r="Y231" s="266">
        <f t="shared" si="72"/>
        <v>0</v>
      </c>
    </row>
    <row r="232" spans="1:25" ht="12.75">
      <c r="A232" s="263">
        <f>IF(B232&lt;&gt;"",MAX($A$8:A231)+1,"")</f>
      </c>
      <c r="B232" s="450"/>
      <c r="C232" s="42"/>
      <c r="D232" s="42"/>
      <c r="E232" s="42"/>
      <c r="F232" s="42"/>
      <c r="G232" s="42"/>
      <c r="H232" s="42"/>
      <c r="I232" s="42"/>
      <c r="J232" s="42"/>
      <c r="K232" s="42"/>
      <c r="L232" s="30"/>
      <c r="M232" s="31"/>
      <c r="N232" s="32"/>
      <c r="O232" s="264">
        <f>SUM(M232*N232)</f>
        <v>0</v>
      </c>
      <c r="P232" s="31"/>
      <c r="Q232" s="32"/>
      <c r="R232" s="264">
        <f>SUM(P232*Q232)</f>
        <v>0</v>
      </c>
      <c r="S232" s="31"/>
      <c r="T232" s="32"/>
      <c r="U232" s="264">
        <f>SUM(S232*T232)</f>
        <v>0</v>
      </c>
      <c r="V232" s="31"/>
      <c r="W232" s="32"/>
      <c r="X232" s="265">
        <f>SUM(V232*W232)</f>
        <v>0</v>
      </c>
      <c r="Y232" s="266">
        <f t="shared" si="72"/>
        <v>0</v>
      </c>
    </row>
    <row r="233" spans="1:25" ht="12.75">
      <c r="A233" s="263">
        <f>IF(B233&lt;&gt;"",MAX($A$8:A232)+1,"")</f>
      </c>
      <c r="B233" s="450"/>
      <c r="C233" s="42"/>
      <c r="D233" s="42"/>
      <c r="E233" s="42"/>
      <c r="F233" s="42"/>
      <c r="G233" s="42"/>
      <c r="H233" s="42"/>
      <c r="I233" s="42"/>
      <c r="J233" s="42"/>
      <c r="K233" s="42"/>
      <c r="L233" s="30"/>
      <c r="M233" s="31"/>
      <c r="N233" s="32"/>
      <c r="O233" s="264">
        <f aca="true" t="shared" si="77" ref="O233:O246">SUM(M233*N233)</f>
        <v>0</v>
      </c>
      <c r="P233" s="31"/>
      <c r="Q233" s="32"/>
      <c r="R233" s="264">
        <f aca="true" t="shared" si="78" ref="R233:R246">SUM(P233*Q233)</f>
        <v>0</v>
      </c>
      <c r="S233" s="31"/>
      <c r="T233" s="32"/>
      <c r="U233" s="264">
        <f aca="true" t="shared" si="79" ref="U233:U246">SUM(S233*T233)</f>
        <v>0</v>
      </c>
      <c r="V233" s="31"/>
      <c r="W233" s="32"/>
      <c r="X233" s="265">
        <f aca="true" t="shared" si="80" ref="X233:X246">SUM(V233*W233)</f>
        <v>0</v>
      </c>
      <c r="Y233" s="266">
        <f t="shared" si="72"/>
        <v>0</v>
      </c>
    </row>
    <row r="234" spans="1:25" ht="12.75">
      <c r="A234" s="263">
        <f>IF(B234&lt;&gt;"",MAX($A$8:A233)+1,"")</f>
      </c>
      <c r="B234" s="450"/>
      <c r="C234" s="42"/>
      <c r="D234" s="42"/>
      <c r="E234" s="42"/>
      <c r="F234" s="42"/>
      <c r="G234" s="42"/>
      <c r="H234" s="42"/>
      <c r="I234" s="42"/>
      <c r="J234" s="42"/>
      <c r="K234" s="42"/>
      <c r="L234" s="30"/>
      <c r="M234" s="31"/>
      <c r="N234" s="32"/>
      <c r="O234" s="264">
        <f t="shared" si="77"/>
        <v>0</v>
      </c>
      <c r="P234" s="31"/>
      <c r="Q234" s="32"/>
      <c r="R234" s="264">
        <f t="shared" si="78"/>
        <v>0</v>
      </c>
      <c r="S234" s="31"/>
      <c r="T234" s="32"/>
      <c r="U234" s="264">
        <f t="shared" si="79"/>
        <v>0</v>
      </c>
      <c r="V234" s="31"/>
      <c r="W234" s="32"/>
      <c r="X234" s="265">
        <f t="shared" si="80"/>
        <v>0</v>
      </c>
      <c r="Y234" s="266">
        <f aca="true" t="shared" si="81" ref="Y234:Y245">O234+R234+U234+X234</f>
        <v>0</v>
      </c>
    </row>
    <row r="235" spans="1:25" ht="12.75">
      <c r="A235" s="263">
        <f>IF(B235&lt;&gt;"",MAX($A$8:A234)+1,"")</f>
      </c>
      <c r="B235" s="450"/>
      <c r="C235" s="42"/>
      <c r="D235" s="42"/>
      <c r="E235" s="42"/>
      <c r="F235" s="42"/>
      <c r="G235" s="42"/>
      <c r="H235" s="42"/>
      <c r="I235" s="42"/>
      <c r="J235" s="42"/>
      <c r="K235" s="42"/>
      <c r="L235" s="30"/>
      <c r="M235" s="31"/>
      <c r="N235" s="32"/>
      <c r="O235" s="264">
        <f t="shared" si="77"/>
        <v>0</v>
      </c>
      <c r="P235" s="31"/>
      <c r="Q235" s="32"/>
      <c r="R235" s="264">
        <f t="shared" si="78"/>
        <v>0</v>
      </c>
      <c r="S235" s="31"/>
      <c r="T235" s="32"/>
      <c r="U235" s="264">
        <f t="shared" si="79"/>
        <v>0</v>
      </c>
      <c r="V235" s="31"/>
      <c r="W235" s="32"/>
      <c r="X235" s="265">
        <f t="shared" si="80"/>
        <v>0</v>
      </c>
      <c r="Y235" s="266">
        <f t="shared" si="81"/>
        <v>0</v>
      </c>
    </row>
    <row r="236" spans="1:25" ht="12.75">
      <c r="A236" s="263">
        <f>IF(B236&lt;&gt;"",MAX($A$8:A235)+1,"")</f>
      </c>
      <c r="B236" s="450"/>
      <c r="C236" s="42"/>
      <c r="D236" s="42"/>
      <c r="E236" s="42"/>
      <c r="F236" s="42"/>
      <c r="G236" s="42"/>
      <c r="H236" s="42"/>
      <c r="I236" s="42"/>
      <c r="J236" s="42"/>
      <c r="K236" s="42"/>
      <c r="L236" s="30"/>
      <c r="M236" s="31"/>
      <c r="N236" s="32"/>
      <c r="O236" s="264">
        <f t="shared" si="77"/>
        <v>0</v>
      </c>
      <c r="P236" s="31"/>
      <c r="Q236" s="32"/>
      <c r="R236" s="264">
        <f t="shared" si="78"/>
        <v>0</v>
      </c>
      <c r="S236" s="31"/>
      <c r="T236" s="32"/>
      <c r="U236" s="264">
        <f t="shared" si="79"/>
        <v>0</v>
      </c>
      <c r="V236" s="31"/>
      <c r="W236" s="32"/>
      <c r="X236" s="265">
        <f t="shared" si="80"/>
        <v>0</v>
      </c>
      <c r="Y236" s="266">
        <f t="shared" si="81"/>
        <v>0</v>
      </c>
    </row>
    <row r="237" spans="1:25" ht="12.75">
      <c r="A237" s="263">
        <f>IF(B237&lt;&gt;"",MAX($A$8:A236)+1,"")</f>
      </c>
      <c r="B237" s="450"/>
      <c r="C237" s="42"/>
      <c r="D237" s="42"/>
      <c r="E237" s="42"/>
      <c r="F237" s="42"/>
      <c r="G237" s="42"/>
      <c r="H237" s="42"/>
      <c r="I237" s="42"/>
      <c r="J237" s="42"/>
      <c r="K237" s="42"/>
      <c r="L237" s="30"/>
      <c r="M237" s="31"/>
      <c r="N237" s="32"/>
      <c r="O237" s="264">
        <f t="shared" si="77"/>
        <v>0</v>
      </c>
      <c r="P237" s="31"/>
      <c r="Q237" s="32"/>
      <c r="R237" s="264">
        <f t="shared" si="78"/>
        <v>0</v>
      </c>
      <c r="S237" s="31"/>
      <c r="T237" s="32"/>
      <c r="U237" s="264">
        <f t="shared" si="79"/>
        <v>0</v>
      </c>
      <c r="V237" s="31"/>
      <c r="W237" s="32"/>
      <c r="X237" s="265">
        <f t="shared" si="80"/>
        <v>0</v>
      </c>
      <c r="Y237" s="266">
        <f t="shared" si="81"/>
        <v>0</v>
      </c>
    </row>
    <row r="238" spans="1:25" ht="12.75">
      <c r="A238" s="263">
        <f>IF(B238&lt;&gt;"",MAX($A$8:A237)+1,"")</f>
      </c>
      <c r="B238" s="450"/>
      <c r="C238" s="42"/>
      <c r="D238" s="42"/>
      <c r="E238" s="42"/>
      <c r="F238" s="42"/>
      <c r="G238" s="42"/>
      <c r="H238" s="42"/>
      <c r="I238" s="42"/>
      <c r="J238" s="42"/>
      <c r="K238" s="42"/>
      <c r="L238" s="30"/>
      <c r="M238" s="31"/>
      <c r="N238" s="32"/>
      <c r="O238" s="264">
        <f t="shared" si="77"/>
        <v>0</v>
      </c>
      <c r="P238" s="31"/>
      <c r="Q238" s="32"/>
      <c r="R238" s="264">
        <f t="shared" si="78"/>
        <v>0</v>
      </c>
      <c r="S238" s="31"/>
      <c r="T238" s="32"/>
      <c r="U238" s="264">
        <f t="shared" si="79"/>
        <v>0</v>
      </c>
      <c r="V238" s="31"/>
      <c r="W238" s="32"/>
      <c r="X238" s="265">
        <f t="shared" si="80"/>
        <v>0</v>
      </c>
      <c r="Y238" s="266">
        <f t="shared" si="81"/>
        <v>0</v>
      </c>
    </row>
    <row r="239" spans="1:25" ht="12.75">
      <c r="A239" s="263">
        <f>IF(B239&lt;&gt;"",MAX($A$8:A238)+1,"")</f>
      </c>
      <c r="B239" s="450"/>
      <c r="C239" s="42"/>
      <c r="D239" s="42"/>
      <c r="E239" s="42"/>
      <c r="F239" s="42"/>
      <c r="G239" s="42"/>
      <c r="H239" s="42"/>
      <c r="I239" s="42"/>
      <c r="J239" s="42"/>
      <c r="K239" s="42"/>
      <c r="L239" s="30"/>
      <c r="M239" s="31"/>
      <c r="N239" s="32"/>
      <c r="O239" s="264">
        <f t="shared" si="77"/>
        <v>0</v>
      </c>
      <c r="P239" s="31"/>
      <c r="Q239" s="32"/>
      <c r="R239" s="264">
        <f t="shared" si="78"/>
        <v>0</v>
      </c>
      <c r="S239" s="31"/>
      <c r="T239" s="32"/>
      <c r="U239" s="264">
        <f t="shared" si="79"/>
        <v>0</v>
      </c>
      <c r="V239" s="31"/>
      <c r="W239" s="32"/>
      <c r="X239" s="265">
        <f t="shared" si="80"/>
        <v>0</v>
      </c>
      <c r="Y239" s="266">
        <f t="shared" si="81"/>
        <v>0</v>
      </c>
    </row>
    <row r="240" spans="1:25" ht="12.75">
      <c r="A240" s="263">
        <f>IF(B240&lt;&gt;"",MAX($A$8:A239)+1,"")</f>
      </c>
      <c r="B240" s="450"/>
      <c r="C240" s="42"/>
      <c r="D240" s="42"/>
      <c r="E240" s="42"/>
      <c r="F240" s="42"/>
      <c r="G240" s="42"/>
      <c r="H240" s="42"/>
      <c r="I240" s="42"/>
      <c r="J240" s="42"/>
      <c r="K240" s="42"/>
      <c r="L240" s="30"/>
      <c r="M240" s="31"/>
      <c r="N240" s="32"/>
      <c r="O240" s="264">
        <f t="shared" si="77"/>
        <v>0</v>
      </c>
      <c r="P240" s="31"/>
      <c r="Q240" s="32"/>
      <c r="R240" s="264">
        <f t="shared" si="78"/>
        <v>0</v>
      </c>
      <c r="S240" s="31"/>
      <c r="T240" s="32"/>
      <c r="U240" s="264">
        <f t="shared" si="79"/>
        <v>0</v>
      </c>
      <c r="V240" s="31"/>
      <c r="W240" s="32"/>
      <c r="X240" s="265">
        <f t="shared" si="80"/>
        <v>0</v>
      </c>
      <c r="Y240" s="266">
        <f t="shared" si="81"/>
        <v>0</v>
      </c>
    </row>
    <row r="241" spans="1:25" ht="12.75">
      <c r="A241" s="263">
        <f>IF(B241&lt;&gt;"",MAX($A$8:A240)+1,"")</f>
      </c>
      <c r="B241" s="450"/>
      <c r="C241" s="42"/>
      <c r="D241" s="42"/>
      <c r="E241" s="42"/>
      <c r="F241" s="42"/>
      <c r="G241" s="42"/>
      <c r="H241" s="42"/>
      <c r="I241" s="42"/>
      <c r="J241" s="42"/>
      <c r="K241" s="42"/>
      <c r="L241" s="30"/>
      <c r="M241" s="31"/>
      <c r="N241" s="32"/>
      <c r="O241" s="264">
        <f t="shared" si="77"/>
        <v>0</v>
      </c>
      <c r="P241" s="31"/>
      <c r="Q241" s="32"/>
      <c r="R241" s="264">
        <f t="shared" si="78"/>
        <v>0</v>
      </c>
      <c r="S241" s="31"/>
      <c r="T241" s="32"/>
      <c r="U241" s="264">
        <f t="shared" si="79"/>
        <v>0</v>
      </c>
      <c r="V241" s="31"/>
      <c r="W241" s="32"/>
      <c r="X241" s="265">
        <f t="shared" si="80"/>
        <v>0</v>
      </c>
      <c r="Y241" s="266">
        <f t="shared" si="81"/>
        <v>0</v>
      </c>
    </row>
    <row r="242" spans="1:25" ht="12.75">
      <c r="A242" s="263">
        <f>IF(B242&lt;&gt;"",MAX($A$8:A241)+1,"")</f>
      </c>
      <c r="B242" s="450"/>
      <c r="C242" s="42"/>
      <c r="D242" s="42"/>
      <c r="E242" s="42"/>
      <c r="F242" s="42"/>
      <c r="G242" s="42"/>
      <c r="H242" s="42"/>
      <c r="I242" s="42"/>
      <c r="J242" s="42"/>
      <c r="K242" s="42"/>
      <c r="L242" s="30"/>
      <c r="M242" s="31"/>
      <c r="N242" s="32"/>
      <c r="O242" s="264">
        <f t="shared" si="77"/>
        <v>0</v>
      </c>
      <c r="P242" s="31"/>
      <c r="Q242" s="32"/>
      <c r="R242" s="264">
        <f t="shared" si="78"/>
        <v>0</v>
      </c>
      <c r="S242" s="31"/>
      <c r="T242" s="32"/>
      <c r="U242" s="264">
        <f t="shared" si="79"/>
        <v>0</v>
      </c>
      <c r="V242" s="31"/>
      <c r="W242" s="32"/>
      <c r="X242" s="265">
        <f t="shared" si="80"/>
        <v>0</v>
      </c>
      <c r="Y242" s="266">
        <f t="shared" si="81"/>
        <v>0</v>
      </c>
    </row>
    <row r="243" spans="1:25" ht="12.75">
      <c r="A243" s="263">
        <f>IF(B243&lt;&gt;"",MAX($A$8:A242)+1,"")</f>
      </c>
      <c r="B243" s="450"/>
      <c r="C243" s="42"/>
      <c r="D243" s="42"/>
      <c r="E243" s="42"/>
      <c r="F243" s="42"/>
      <c r="G243" s="42"/>
      <c r="H243" s="42"/>
      <c r="I243" s="42"/>
      <c r="J243" s="42"/>
      <c r="K243" s="42"/>
      <c r="L243" s="30"/>
      <c r="M243" s="31"/>
      <c r="N243" s="32"/>
      <c r="O243" s="264">
        <f t="shared" si="77"/>
        <v>0</v>
      </c>
      <c r="P243" s="31"/>
      <c r="Q243" s="32"/>
      <c r="R243" s="264">
        <f t="shared" si="78"/>
        <v>0</v>
      </c>
      <c r="S243" s="31"/>
      <c r="T243" s="32"/>
      <c r="U243" s="264">
        <f t="shared" si="79"/>
        <v>0</v>
      </c>
      <c r="V243" s="31"/>
      <c r="W243" s="32"/>
      <c r="X243" s="265">
        <f t="shared" si="80"/>
        <v>0</v>
      </c>
      <c r="Y243" s="266">
        <f t="shared" si="81"/>
        <v>0</v>
      </c>
    </row>
    <row r="244" spans="1:25" ht="12.75">
      <c r="A244" s="263">
        <f>IF(B244&lt;&gt;"",MAX($A$8:A243)+1,"")</f>
      </c>
      <c r="B244" s="450"/>
      <c r="C244" s="42"/>
      <c r="D244" s="42"/>
      <c r="E244" s="42"/>
      <c r="F244" s="42"/>
      <c r="G244" s="42"/>
      <c r="H244" s="42"/>
      <c r="I244" s="42"/>
      <c r="J244" s="42"/>
      <c r="K244" s="42"/>
      <c r="L244" s="30"/>
      <c r="M244" s="31"/>
      <c r="N244" s="32"/>
      <c r="O244" s="264">
        <f t="shared" si="77"/>
        <v>0</v>
      </c>
      <c r="P244" s="31"/>
      <c r="Q244" s="32"/>
      <c r="R244" s="264">
        <f t="shared" si="78"/>
        <v>0</v>
      </c>
      <c r="S244" s="31"/>
      <c r="T244" s="32"/>
      <c r="U244" s="264">
        <f t="shared" si="79"/>
        <v>0</v>
      </c>
      <c r="V244" s="31"/>
      <c r="W244" s="32"/>
      <c r="X244" s="265">
        <f t="shared" si="80"/>
        <v>0</v>
      </c>
      <c r="Y244" s="266">
        <f t="shared" si="81"/>
        <v>0</v>
      </c>
    </row>
    <row r="245" spans="1:25" ht="12.75">
      <c r="A245" s="263">
        <f>IF(B245&lt;&gt;"",MAX($A$8:A244)+1,"")</f>
      </c>
      <c r="B245" s="450"/>
      <c r="C245" s="42"/>
      <c r="D245" s="42"/>
      <c r="E245" s="42"/>
      <c r="F245" s="42"/>
      <c r="G245" s="42"/>
      <c r="H245" s="42"/>
      <c r="I245" s="42"/>
      <c r="J245" s="42"/>
      <c r="K245" s="42"/>
      <c r="L245" s="30"/>
      <c r="M245" s="31"/>
      <c r="N245" s="32"/>
      <c r="O245" s="264">
        <f t="shared" si="77"/>
        <v>0</v>
      </c>
      <c r="P245" s="31"/>
      <c r="Q245" s="32"/>
      <c r="R245" s="264">
        <f t="shared" si="78"/>
        <v>0</v>
      </c>
      <c r="S245" s="31"/>
      <c r="T245" s="32"/>
      <c r="U245" s="264">
        <f t="shared" si="79"/>
        <v>0</v>
      </c>
      <c r="V245" s="31"/>
      <c r="W245" s="32"/>
      <c r="X245" s="265">
        <f t="shared" si="80"/>
        <v>0</v>
      </c>
      <c r="Y245" s="266">
        <f t="shared" si="81"/>
        <v>0</v>
      </c>
    </row>
    <row r="246" spans="1:25" ht="12.75">
      <c r="A246" s="263">
        <f>IF(B246&lt;&gt;"",MAX($A$8:A245)+1,"")</f>
      </c>
      <c r="B246" s="450"/>
      <c r="C246" s="42"/>
      <c r="D246" s="42"/>
      <c r="E246" s="42"/>
      <c r="F246" s="42"/>
      <c r="G246" s="42"/>
      <c r="H246" s="42"/>
      <c r="I246" s="42"/>
      <c r="J246" s="42"/>
      <c r="K246" s="42"/>
      <c r="L246" s="30"/>
      <c r="M246" s="31"/>
      <c r="N246" s="32"/>
      <c r="O246" s="264">
        <f t="shared" si="77"/>
        <v>0</v>
      </c>
      <c r="P246" s="31"/>
      <c r="Q246" s="32"/>
      <c r="R246" s="264">
        <f t="shared" si="78"/>
        <v>0</v>
      </c>
      <c r="S246" s="31"/>
      <c r="T246" s="32"/>
      <c r="U246" s="264">
        <f t="shared" si="79"/>
        <v>0</v>
      </c>
      <c r="V246" s="31"/>
      <c r="W246" s="32"/>
      <c r="X246" s="265">
        <f t="shared" si="80"/>
        <v>0</v>
      </c>
      <c r="Y246" s="266">
        <f aca="true" t="shared" si="82" ref="Y246:Y254">O246+R246+U246+X246</f>
        <v>0</v>
      </c>
    </row>
    <row r="247" spans="1:25" ht="12.75">
      <c r="A247" s="263">
        <f>IF(B247&lt;&gt;"",MAX($A$8:A246)+1,"")</f>
      </c>
      <c r="B247" s="450"/>
      <c r="C247" s="42"/>
      <c r="D247" s="42"/>
      <c r="E247" s="42"/>
      <c r="F247" s="42"/>
      <c r="G247" s="42"/>
      <c r="H247" s="42"/>
      <c r="I247" s="42"/>
      <c r="J247" s="42"/>
      <c r="K247" s="42"/>
      <c r="L247" s="30"/>
      <c r="M247" s="31"/>
      <c r="N247" s="32"/>
      <c r="O247" s="264">
        <f t="shared" si="73"/>
        <v>0</v>
      </c>
      <c r="P247" s="31"/>
      <c r="Q247" s="32"/>
      <c r="R247" s="264">
        <f t="shared" si="74"/>
        <v>0</v>
      </c>
      <c r="S247" s="31"/>
      <c r="T247" s="32"/>
      <c r="U247" s="264">
        <f t="shared" si="75"/>
        <v>0</v>
      </c>
      <c r="V247" s="31"/>
      <c r="W247" s="32"/>
      <c r="X247" s="265">
        <f t="shared" si="76"/>
        <v>0</v>
      </c>
      <c r="Y247" s="266">
        <f t="shared" si="82"/>
        <v>0</v>
      </c>
    </row>
    <row r="248" spans="1:25" ht="12.75">
      <c r="A248" s="263">
        <f>IF(B248&lt;&gt;"",MAX($A$8:A247)+1,"")</f>
      </c>
      <c r="B248" s="450"/>
      <c r="C248" s="42"/>
      <c r="D248" s="42"/>
      <c r="E248" s="42"/>
      <c r="F248" s="42"/>
      <c r="G248" s="42"/>
      <c r="H248" s="42"/>
      <c r="I248" s="42"/>
      <c r="J248" s="42"/>
      <c r="K248" s="42"/>
      <c r="L248" s="30"/>
      <c r="M248" s="31"/>
      <c r="N248" s="32"/>
      <c r="O248" s="264">
        <f t="shared" si="73"/>
        <v>0</v>
      </c>
      <c r="P248" s="31"/>
      <c r="Q248" s="32"/>
      <c r="R248" s="264">
        <f t="shared" si="74"/>
        <v>0</v>
      </c>
      <c r="S248" s="31"/>
      <c r="T248" s="32"/>
      <c r="U248" s="264">
        <f t="shared" si="75"/>
        <v>0</v>
      </c>
      <c r="V248" s="31"/>
      <c r="W248" s="32"/>
      <c r="X248" s="265">
        <f t="shared" si="76"/>
        <v>0</v>
      </c>
      <c r="Y248" s="266">
        <f t="shared" si="82"/>
        <v>0</v>
      </c>
    </row>
    <row r="249" spans="1:25" ht="12.75">
      <c r="A249" s="263">
        <f>IF(B249&lt;&gt;"",MAX($A$8:A248)+1,"")</f>
      </c>
      <c r="B249" s="450"/>
      <c r="C249" s="42"/>
      <c r="D249" s="42"/>
      <c r="E249" s="42"/>
      <c r="F249" s="42"/>
      <c r="G249" s="42"/>
      <c r="H249" s="42"/>
      <c r="I249" s="42"/>
      <c r="J249" s="42"/>
      <c r="K249" s="42"/>
      <c r="L249" s="30"/>
      <c r="M249" s="31"/>
      <c r="N249" s="32"/>
      <c r="O249" s="264">
        <f t="shared" si="73"/>
        <v>0</v>
      </c>
      <c r="P249" s="31"/>
      <c r="Q249" s="32"/>
      <c r="R249" s="264">
        <f t="shared" si="74"/>
        <v>0</v>
      </c>
      <c r="S249" s="31"/>
      <c r="T249" s="32"/>
      <c r="U249" s="264">
        <f t="shared" si="75"/>
        <v>0</v>
      </c>
      <c r="V249" s="31"/>
      <c r="W249" s="32"/>
      <c r="X249" s="265">
        <f t="shared" si="76"/>
        <v>0</v>
      </c>
      <c r="Y249" s="266">
        <f t="shared" si="82"/>
        <v>0</v>
      </c>
    </row>
    <row r="250" spans="1:25" ht="12.75">
      <c r="A250" s="263">
        <f>IF(B250&lt;&gt;"",MAX($A$8:A249)+1,"")</f>
      </c>
      <c r="B250" s="450"/>
      <c r="C250" s="42"/>
      <c r="D250" s="42"/>
      <c r="E250" s="42"/>
      <c r="F250" s="42"/>
      <c r="G250" s="42"/>
      <c r="H250" s="42"/>
      <c r="I250" s="42"/>
      <c r="J250" s="42"/>
      <c r="K250" s="42"/>
      <c r="L250" s="30"/>
      <c r="M250" s="31"/>
      <c r="N250" s="32"/>
      <c r="O250" s="264">
        <f t="shared" si="73"/>
        <v>0</v>
      </c>
      <c r="P250" s="31"/>
      <c r="Q250" s="32"/>
      <c r="R250" s="264">
        <f t="shared" si="74"/>
        <v>0</v>
      </c>
      <c r="S250" s="31"/>
      <c r="T250" s="32"/>
      <c r="U250" s="264">
        <f t="shared" si="75"/>
        <v>0</v>
      </c>
      <c r="V250" s="31"/>
      <c r="W250" s="32"/>
      <c r="X250" s="265">
        <f t="shared" si="76"/>
        <v>0</v>
      </c>
      <c r="Y250" s="266">
        <f t="shared" si="82"/>
        <v>0</v>
      </c>
    </row>
    <row r="251" spans="1:25" ht="12.75">
      <c r="A251" s="263">
        <f>IF(B251&lt;&gt;"",MAX($A$8:A250)+1,"")</f>
      </c>
      <c r="B251" s="450"/>
      <c r="C251" s="42"/>
      <c r="D251" s="42"/>
      <c r="E251" s="42"/>
      <c r="F251" s="42"/>
      <c r="G251" s="42"/>
      <c r="H251" s="42"/>
      <c r="I251" s="42"/>
      <c r="J251" s="42"/>
      <c r="K251" s="42"/>
      <c r="L251" s="30"/>
      <c r="M251" s="31"/>
      <c r="N251" s="32"/>
      <c r="O251" s="264">
        <f t="shared" si="73"/>
        <v>0</v>
      </c>
      <c r="P251" s="31"/>
      <c r="Q251" s="32"/>
      <c r="R251" s="264">
        <f t="shared" si="74"/>
        <v>0</v>
      </c>
      <c r="S251" s="31"/>
      <c r="T251" s="32"/>
      <c r="U251" s="264">
        <f t="shared" si="75"/>
        <v>0</v>
      </c>
      <c r="V251" s="31"/>
      <c r="W251" s="32"/>
      <c r="X251" s="265">
        <f t="shared" si="76"/>
        <v>0</v>
      </c>
      <c r="Y251" s="266">
        <f t="shared" si="82"/>
        <v>0</v>
      </c>
    </row>
    <row r="252" spans="1:25" ht="12.75">
      <c r="A252" s="263">
        <f>IF(B252&lt;&gt;"",MAX($A$8:A251)+1,"")</f>
      </c>
      <c r="B252" s="450"/>
      <c r="C252" s="42"/>
      <c r="D252" s="42"/>
      <c r="E252" s="42"/>
      <c r="F252" s="42"/>
      <c r="G252" s="42"/>
      <c r="H252" s="42"/>
      <c r="I252" s="42"/>
      <c r="J252" s="42"/>
      <c r="K252" s="42"/>
      <c r="L252" s="30"/>
      <c r="M252" s="31"/>
      <c r="N252" s="32"/>
      <c r="O252" s="264">
        <f t="shared" si="73"/>
        <v>0</v>
      </c>
      <c r="P252" s="31"/>
      <c r="Q252" s="32"/>
      <c r="R252" s="264">
        <f t="shared" si="74"/>
        <v>0</v>
      </c>
      <c r="S252" s="31"/>
      <c r="T252" s="32"/>
      <c r="U252" s="264">
        <f t="shared" si="75"/>
        <v>0</v>
      </c>
      <c r="V252" s="31"/>
      <c r="W252" s="32"/>
      <c r="X252" s="265">
        <f t="shared" si="76"/>
        <v>0</v>
      </c>
      <c r="Y252" s="266">
        <f t="shared" si="82"/>
        <v>0</v>
      </c>
    </row>
    <row r="253" spans="1:25" ht="12.75">
      <c r="A253" s="263">
        <f>IF(B253&lt;&gt;"",MAX($A$8:A252)+1,"")</f>
      </c>
      <c r="B253" s="450"/>
      <c r="C253" s="42"/>
      <c r="D253" s="42"/>
      <c r="E253" s="42"/>
      <c r="F253" s="42"/>
      <c r="G253" s="42"/>
      <c r="H253" s="42"/>
      <c r="I253" s="42"/>
      <c r="J253" s="42"/>
      <c r="K253" s="42"/>
      <c r="L253" s="30"/>
      <c r="M253" s="31"/>
      <c r="N253" s="32"/>
      <c r="O253" s="264">
        <f t="shared" si="73"/>
        <v>0</v>
      </c>
      <c r="P253" s="31"/>
      <c r="Q253" s="32"/>
      <c r="R253" s="264">
        <f t="shared" si="74"/>
        <v>0</v>
      </c>
      <c r="S253" s="31"/>
      <c r="T253" s="32"/>
      <c r="U253" s="264">
        <f t="shared" si="75"/>
        <v>0</v>
      </c>
      <c r="V253" s="31"/>
      <c r="W253" s="32"/>
      <c r="X253" s="265">
        <f t="shared" si="76"/>
        <v>0</v>
      </c>
      <c r="Y253" s="266">
        <f t="shared" si="82"/>
        <v>0</v>
      </c>
    </row>
    <row r="254" spans="1:25" ht="13.5" thickBot="1">
      <c r="A254" s="267">
        <f>IF(B254&lt;&gt;"",MAX($A$8:A253)+1,"")</f>
      </c>
      <c r="B254" s="450"/>
      <c r="C254" s="43"/>
      <c r="D254" s="43"/>
      <c r="E254" s="43"/>
      <c r="F254" s="43"/>
      <c r="G254" s="43"/>
      <c r="H254" s="43"/>
      <c r="I254" s="43"/>
      <c r="J254" s="43"/>
      <c r="K254" s="43"/>
      <c r="L254" s="36"/>
      <c r="M254" s="37"/>
      <c r="N254" s="38"/>
      <c r="O254" s="269">
        <f t="shared" si="73"/>
        <v>0</v>
      </c>
      <c r="P254" s="37"/>
      <c r="Q254" s="38"/>
      <c r="R254" s="269">
        <f t="shared" si="74"/>
        <v>0</v>
      </c>
      <c r="S254" s="37"/>
      <c r="T254" s="38"/>
      <c r="U254" s="269">
        <f t="shared" si="75"/>
        <v>0</v>
      </c>
      <c r="V254" s="37"/>
      <c r="W254" s="38"/>
      <c r="X254" s="273">
        <f t="shared" si="76"/>
        <v>0</v>
      </c>
      <c r="Y254" s="271">
        <f t="shared" si="82"/>
        <v>0</v>
      </c>
    </row>
    <row r="255" spans="1:25" ht="13.5" customHeight="1" thickBot="1">
      <c r="A255" s="275"/>
      <c r="B255" s="809">
        <f>Budżet_ogółem!$B$14</f>
      </c>
      <c r="C255" s="810"/>
      <c r="D255" s="810"/>
      <c r="E255" s="810"/>
      <c r="F255" s="810"/>
      <c r="G255" s="810"/>
      <c r="H255" s="810"/>
      <c r="I255" s="810"/>
      <c r="J255" s="810"/>
      <c r="K255" s="810"/>
      <c r="L255" s="811"/>
      <c r="M255" s="821">
        <f>SUM(O256:O285)</f>
        <v>0</v>
      </c>
      <c r="N255" s="822"/>
      <c r="O255" s="823"/>
      <c r="P255" s="821">
        <f>SUM(R256:R285)</f>
        <v>0</v>
      </c>
      <c r="Q255" s="822"/>
      <c r="R255" s="823"/>
      <c r="S255" s="821">
        <f>SUM(U256:U285)</f>
        <v>0</v>
      </c>
      <c r="T255" s="822"/>
      <c r="U255" s="823"/>
      <c r="V255" s="821">
        <f>SUM(X256:X285)</f>
        <v>0</v>
      </c>
      <c r="W255" s="822"/>
      <c r="X255" s="823"/>
      <c r="Y255" s="335">
        <f>M255+P255+S255+V255</f>
        <v>0</v>
      </c>
    </row>
    <row r="256" spans="1:25" ht="12.75">
      <c r="A256" s="258">
        <f>IF(B256&lt;&gt;"",MAX($A$8:A255)+1,"")</f>
      </c>
      <c r="B256" s="450"/>
      <c r="C256" s="29"/>
      <c r="D256" s="29"/>
      <c r="E256" s="29"/>
      <c r="F256" s="29"/>
      <c r="G256" s="29"/>
      <c r="H256" s="29"/>
      <c r="I256" s="29"/>
      <c r="J256" s="29"/>
      <c r="K256" s="29"/>
      <c r="L256" s="41"/>
      <c r="M256" s="25"/>
      <c r="N256" s="26"/>
      <c r="O256" s="260">
        <f>SUM(M256*N256)</f>
        <v>0</v>
      </c>
      <c r="P256" s="25"/>
      <c r="Q256" s="26"/>
      <c r="R256" s="260">
        <f>SUM(P256*Q256)</f>
        <v>0</v>
      </c>
      <c r="S256" s="25"/>
      <c r="T256" s="26"/>
      <c r="U256" s="260">
        <f>SUM(S256*T256)</f>
        <v>0</v>
      </c>
      <c r="V256" s="25"/>
      <c r="W256" s="26"/>
      <c r="X256" s="272">
        <f>SUM(V256*W256)</f>
        <v>0</v>
      </c>
      <c r="Y256" s="262">
        <f aca="true" t="shared" si="83" ref="Y256:Y263">O256+R256+U256+X256</f>
        <v>0</v>
      </c>
    </row>
    <row r="257" spans="1:25" ht="12.75">
      <c r="A257" s="263">
        <f>IF(B257&lt;&gt;"",MAX($A$8:A256)+1,"")</f>
      </c>
      <c r="B257" s="450"/>
      <c r="C257" s="42"/>
      <c r="D257" s="42"/>
      <c r="E257" s="42"/>
      <c r="F257" s="42"/>
      <c r="G257" s="42"/>
      <c r="H257" s="42"/>
      <c r="I257" s="42"/>
      <c r="J257" s="42"/>
      <c r="K257" s="42"/>
      <c r="L257" s="30"/>
      <c r="M257" s="31"/>
      <c r="N257" s="32"/>
      <c r="O257" s="264">
        <f aca="true" t="shared" si="84" ref="O257:O285">SUM(M257*N257)</f>
        <v>0</v>
      </c>
      <c r="P257" s="31"/>
      <c r="Q257" s="32"/>
      <c r="R257" s="264">
        <f aca="true" t="shared" si="85" ref="R257:R285">SUM(P257*Q257)</f>
        <v>0</v>
      </c>
      <c r="S257" s="31"/>
      <c r="T257" s="32"/>
      <c r="U257" s="264">
        <f aca="true" t="shared" si="86" ref="U257:U285">SUM(S257*T257)</f>
        <v>0</v>
      </c>
      <c r="V257" s="31"/>
      <c r="W257" s="32"/>
      <c r="X257" s="265">
        <f aca="true" t="shared" si="87" ref="X257:X285">SUM(V257*W257)</f>
        <v>0</v>
      </c>
      <c r="Y257" s="266">
        <f t="shared" si="83"/>
        <v>0</v>
      </c>
    </row>
    <row r="258" spans="1:25" ht="12.75">
      <c r="A258" s="263">
        <f>IF(B258&lt;&gt;"",MAX($A$8:A257)+1,"")</f>
      </c>
      <c r="B258" s="450"/>
      <c r="C258" s="42"/>
      <c r="D258" s="42"/>
      <c r="E258" s="42"/>
      <c r="F258" s="42"/>
      <c r="G258" s="42"/>
      <c r="H258" s="42"/>
      <c r="I258" s="42"/>
      <c r="J258" s="42"/>
      <c r="K258" s="42"/>
      <c r="L258" s="30"/>
      <c r="M258" s="31"/>
      <c r="N258" s="32"/>
      <c r="O258" s="264">
        <f t="shared" si="84"/>
        <v>0</v>
      </c>
      <c r="P258" s="31"/>
      <c r="Q258" s="32"/>
      <c r="R258" s="264">
        <f t="shared" si="85"/>
        <v>0</v>
      </c>
      <c r="S258" s="31"/>
      <c r="T258" s="32"/>
      <c r="U258" s="264">
        <f t="shared" si="86"/>
        <v>0</v>
      </c>
      <c r="V258" s="31"/>
      <c r="W258" s="32"/>
      <c r="X258" s="265">
        <f t="shared" si="87"/>
        <v>0</v>
      </c>
      <c r="Y258" s="266">
        <f t="shared" si="83"/>
        <v>0</v>
      </c>
    </row>
    <row r="259" spans="1:25" ht="12.75">
      <c r="A259" s="263">
        <f>IF(B259&lt;&gt;"",MAX($A$8:A258)+1,"")</f>
      </c>
      <c r="B259" s="450"/>
      <c r="C259" s="42"/>
      <c r="D259" s="42"/>
      <c r="E259" s="42"/>
      <c r="F259" s="42"/>
      <c r="G259" s="42"/>
      <c r="H259" s="42"/>
      <c r="I259" s="42"/>
      <c r="J259" s="42"/>
      <c r="K259" s="42"/>
      <c r="L259" s="30"/>
      <c r="M259" s="31"/>
      <c r="N259" s="32"/>
      <c r="O259" s="264">
        <f t="shared" si="84"/>
        <v>0</v>
      </c>
      <c r="P259" s="31"/>
      <c r="Q259" s="32"/>
      <c r="R259" s="264">
        <f t="shared" si="85"/>
        <v>0</v>
      </c>
      <c r="S259" s="31"/>
      <c r="T259" s="32"/>
      <c r="U259" s="264">
        <f t="shared" si="86"/>
        <v>0</v>
      </c>
      <c r="V259" s="31"/>
      <c r="W259" s="32"/>
      <c r="X259" s="265">
        <f t="shared" si="87"/>
        <v>0</v>
      </c>
      <c r="Y259" s="266">
        <f t="shared" si="83"/>
        <v>0</v>
      </c>
    </row>
    <row r="260" spans="1:25" ht="12.75">
      <c r="A260" s="263">
        <f>IF(B260&lt;&gt;"",MAX($A$8:A259)+1,"")</f>
      </c>
      <c r="B260" s="450"/>
      <c r="C260" s="42"/>
      <c r="D260" s="42"/>
      <c r="E260" s="42"/>
      <c r="F260" s="42"/>
      <c r="G260" s="42"/>
      <c r="H260" s="42"/>
      <c r="I260" s="42"/>
      <c r="J260" s="42"/>
      <c r="K260" s="42"/>
      <c r="L260" s="30"/>
      <c r="M260" s="31"/>
      <c r="N260" s="32"/>
      <c r="O260" s="264">
        <f t="shared" si="84"/>
        <v>0</v>
      </c>
      <c r="P260" s="31"/>
      <c r="Q260" s="32"/>
      <c r="R260" s="264">
        <f t="shared" si="85"/>
        <v>0</v>
      </c>
      <c r="S260" s="31"/>
      <c r="T260" s="32"/>
      <c r="U260" s="264">
        <f t="shared" si="86"/>
        <v>0</v>
      </c>
      <c r="V260" s="31"/>
      <c r="W260" s="32"/>
      <c r="X260" s="265">
        <f t="shared" si="87"/>
        <v>0</v>
      </c>
      <c r="Y260" s="266">
        <f t="shared" si="83"/>
        <v>0</v>
      </c>
    </row>
    <row r="261" spans="1:25" ht="12.75">
      <c r="A261" s="494">
        <f>IF(B261&lt;&gt;"",MAX($A$8:A260)+1,"")</f>
      </c>
      <c r="B261" s="452"/>
      <c r="C261" s="43"/>
      <c r="D261" s="43"/>
      <c r="E261" s="43"/>
      <c r="F261" s="43"/>
      <c r="G261" s="43"/>
      <c r="H261" s="43"/>
      <c r="I261" s="43"/>
      <c r="J261" s="43"/>
      <c r="K261" s="43"/>
      <c r="L261" s="36"/>
      <c r="M261" s="37"/>
      <c r="N261" s="38"/>
      <c r="O261" s="269">
        <f t="shared" si="84"/>
        <v>0</v>
      </c>
      <c r="P261" s="37"/>
      <c r="Q261" s="38"/>
      <c r="R261" s="269">
        <f t="shared" si="85"/>
        <v>0</v>
      </c>
      <c r="S261" s="37"/>
      <c r="T261" s="38"/>
      <c r="U261" s="269">
        <f t="shared" si="86"/>
        <v>0</v>
      </c>
      <c r="V261" s="37"/>
      <c r="W261" s="38"/>
      <c r="X261" s="273">
        <f t="shared" si="87"/>
        <v>0</v>
      </c>
      <c r="Y261" s="495">
        <f t="shared" si="83"/>
        <v>0</v>
      </c>
    </row>
    <row r="262" spans="1:25" ht="12.75">
      <c r="A262" s="263">
        <f>IF(B262&lt;&gt;"",MAX($A$8:A261)+1,"")</f>
      </c>
      <c r="B262" s="450"/>
      <c r="C262" s="42"/>
      <c r="D262" s="42"/>
      <c r="E262" s="42"/>
      <c r="F262" s="42"/>
      <c r="G262" s="42"/>
      <c r="H262" s="42"/>
      <c r="I262" s="42"/>
      <c r="J262" s="42"/>
      <c r="K262" s="42"/>
      <c r="L262" s="45"/>
      <c r="M262" s="31"/>
      <c r="N262" s="32"/>
      <c r="O262" s="264">
        <f>SUM(M262*N262)</f>
        <v>0</v>
      </c>
      <c r="P262" s="31"/>
      <c r="Q262" s="32"/>
      <c r="R262" s="264">
        <f>SUM(P262*Q262)</f>
        <v>0</v>
      </c>
      <c r="S262" s="31"/>
      <c r="T262" s="32"/>
      <c r="U262" s="264">
        <f>SUM(S262*T262)</f>
        <v>0</v>
      </c>
      <c r="V262" s="31"/>
      <c r="W262" s="32"/>
      <c r="X262" s="265">
        <f>SUM(V262*W262)</f>
        <v>0</v>
      </c>
      <c r="Y262" s="266">
        <f t="shared" si="83"/>
        <v>0</v>
      </c>
    </row>
    <row r="263" spans="1:25" ht="12.75">
      <c r="A263" s="263">
        <f>IF(B263&lt;&gt;"",MAX($A$8:A262)+1,"")</f>
      </c>
      <c r="B263" s="450"/>
      <c r="C263" s="29"/>
      <c r="D263" s="29"/>
      <c r="E263" s="29"/>
      <c r="F263" s="29"/>
      <c r="G263" s="29"/>
      <c r="H263" s="29"/>
      <c r="I263" s="29"/>
      <c r="J263" s="29"/>
      <c r="K263" s="29"/>
      <c r="L263" s="45"/>
      <c r="M263" s="31"/>
      <c r="N263" s="32"/>
      <c r="O263" s="264">
        <f aca="true" t="shared" si="88" ref="O263:O276">SUM(M263*N263)</f>
        <v>0</v>
      </c>
      <c r="P263" s="31"/>
      <c r="Q263" s="32"/>
      <c r="R263" s="264">
        <f>SUM(P263*Q263)</f>
        <v>0</v>
      </c>
      <c r="S263" s="31"/>
      <c r="T263" s="32"/>
      <c r="U263" s="264">
        <f aca="true" t="shared" si="89" ref="U263:U276">SUM(S263*T263)</f>
        <v>0</v>
      </c>
      <c r="V263" s="31"/>
      <c r="W263" s="32"/>
      <c r="X263" s="265">
        <f aca="true" t="shared" si="90" ref="X263:X276">SUM(V263*W263)</f>
        <v>0</v>
      </c>
      <c r="Y263" s="266">
        <f t="shared" si="83"/>
        <v>0</v>
      </c>
    </row>
    <row r="264" spans="1:25" ht="12.75">
      <c r="A264" s="263">
        <f>IF(B264&lt;&gt;"",MAX($A$8:A263)+1,"")</f>
      </c>
      <c r="B264" s="450"/>
      <c r="C264" s="29"/>
      <c r="D264" s="29"/>
      <c r="E264" s="29"/>
      <c r="F264" s="29"/>
      <c r="G264" s="29"/>
      <c r="H264" s="29"/>
      <c r="I264" s="29"/>
      <c r="J264" s="29"/>
      <c r="K264" s="29"/>
      <c r="L264" s="45"/>
      <c r="M264" s="31"/>
      <c r="N264" s="32"/>
      <c r="O264" s="264">
        <f t="shared" si="88"/>
        <v>0</v>
      </c>
      <c r="P264" s="31"/>
      <c r="Q264" s="32"/>
      <c r="R264" s="264">
        <f>SUM(P264*Q264)</f>
        <v>0</v>
      </c>
      <c r="S264" s="31"/>
      <c r="T264" s="32"/>
      <c r="U264" s="264">
        <f t="shared" si="89"/>
        <v>0</v>
      </c>
      <c r="V264" s="31"/>
      <c r="W264" s="32"/>
      <c r="X264" s="265">
        <f t="shared" si="90"/>
        <v>0</v>
      </c>
      <c r="Y264" s="266">
        <f aca="true" t="shared" si="91" ref="Y264:Y275">O264+R264+U264+X264</f>
        <v>0</v>
      </c>
    </row>
    <row r="265" spans="1:25" ht="12.75">
      <c r="A265" s="263">
        <f>IF(B265&lt;&gt;"",MAX($A$8:A264)+1,"")</f>
      </c>
      <c r="B265" s="450"/>
      <c r="C265" s="29"/>
      <c r="D265" s="29"/>
      <c r="E265" s="29"/>
      <c r="F265" s="29"/>
      <c r="G265" s="29"/>
      <c r="H265" s="29"/>
      <c r="I265" s="29"/>
      <c r="J265" s="29"/>
      <c r="K265" s="29"/>
      <c r="L265" s="45"/>
      <c r="M265" s="31"/>
      <c r="N265" s="32"/>
      <c r="O265" s="264">
        <f t="shared" si="88"/>
        <v>0</v>
      </c>
      <c r="P265" s="31"/>
      <c r="Q265" s="32"/>
      <c r="R265" s="264">
        <f aca="true" t="shared" si="92" ref="R265:R276">SUM(P265*Q265)</f>
        <v>0</v>
      </c>
      <c r="S265" s="31"/>
      <c r="T265" s="32"/>
      <c r="U265" s="264">
        <f t="shared" si="89"/>
        <v>0</v>
      </c>
      <c r="V265" s="31"/>
      <c r="W265" s="32"/>
      <c r="X265" s="265">
        <f t="shared" si="90"/>
        <v>0</v>
      </c>
      <c r="Y265" s="266">
        <f t="shared" si="91"/>
        <v>0</v>
      </c>
    </row>
    <row r="266" spans="1:25" ht="12.75">
      <c r="A266" s="263">
        <f>IF(B266&lt;&gt;"",MAX($A$8:A265)+1,"")</f>
      </c>
      <c r="B266" s="450"/>
      <c r="C266" s="29"/>
      <c r="D266" s="29"/>
      <c r="E266" s="29"/>
      <c r="F266" s="29"/>
      <c r="G266" s="29"/>
      <c r="H266" s="29"/>
      <c r="I266" s="29"/>
      <c r="J266" s="29"/>
      <c r="K266" s="29"/>
      <c r="L266" s="45"/>
      <c r="M266" s="31"/>
      <c r="N266" s="32"/>
      <c r="O266" s="264">
        <f t="shared" si="88"/>
        <v>0</v>
      </c>
      <c r="P266" s="31"/>
      <c r="Q266" s="32"/>
      <c r="R266" s="264">
        <f t="shared" si="92"/>
        <v>0</v>
      </c>
      <c r="S266" s="31"/>
      <c r="T266" s="32"/>
      <c r="U266" s="264">
        <f t="shared" si="89"/>
        <v>0</v>
      </c>
      <c r="V266" s="31"/>
      <c r="W266" s="32"/>
      <c r="X266" s="265">
        <f t="shared" si="90"/>
        <v>0</v>
      </c>
      <c r="Y266" s="266">
        <f t="shared" si="91"/>
        <v>0</v>
      </c>
    </row>
    <row r="267" spans="1:25" ht="12.75">
      <c r="A267" s="263">
        <f>IF(B267&lt;&gt;"",MAX($A$8:A266)+1,"")</f>
      </c>
      <c r="B267" s="450"/>
      <c r="C267" s="29"/>
      <c r="D267" s="29"/>
      <c r="E267" s="29"/>
      <c r="F267" s="29"/>
      <c r="G267" s="29"/>
      <c r="H267" s="29"/>
      <c r="I267" s="29"/>
      <c r="J267" s="29"/>
      <c r="K267" s="29"/>
      <c r="L267" s="45"/>
      <c r="M267" s="31"/>
      <c r="N267" s="32"/>
      <c r="O267" s="264">
        <f t="shared" si="88"/>
        <v>0</v>
      </c>
      <c r="P267" s="31"/>
      <c r="Q267" s="32"/>
      <c r="R267" s="264">
        <f t="shared" si="92"/>
        <v>0</v>
      </c>
      <c r="S267" s="31"/>
      <c r="T267" s="32"/>
      <c r="U267" s="264">
        <f t="shared" si="89"/>
        <v>0</v>
      </c>
      <c r="V267" s="31"/>
      <c r="W267" s="32"/>
      <c r="X267" s="265">
        <f t="shared" si="90"/>
        <v>0</v>
      </c>
      <c r="Y267" s="266">
        <f t="shared" si="91"/>
        <v>0</v>
      </c>
    </row>
    <row r="268" spans="1:25" ht="12.75">
      <c r="A268" s="263">
        <f>IF(B268&lt;&gt;"",MAX($A$8:A267)+1,"")</f>
      </c>
      <c r="B268" s="450"/>
      <c r="C268" s="29"/>
      <c r="D268" s="29"/>
      <c r="E268" s="29"/>
      <c r="F268" s="29"/>
      <c r="G268" s="29"/>
      <c r="H268" s="29"/>
      <c r="I268" s="29"/>
      <c r="J268" s="29"/>
      <c r="K268" s="29"/>
      <c r="L268" s="45"/>
      <c r="M268" s="31"/>
      <c r="N268" s="32"/>
      <c r="O268" s="264">
        <f t="shared" si="88"/>
        <v>0</v>
      </c>
      <c r="P268" s="31"/>
      <c r="Q268" s="32"/>
      <c r="R268" s="264">
        <f t="shared" si="92"/>
        <v>0</v>
      </c>
      <c r="S268" s="31"/>
      <c r="T268" s="32"/>
      <c r="U268" s="264">
        <f t="shared" si="89"/>
        <v>0</v>
      </c>
      <c r="V268" s="31"/>
      <c r="W268" s="32"/>
      <c r="X268" s="265">
        <f t="shared" si="90"/>
        <v>0</v>
      </c>
      <c r="Y268" s="266">
        <f t="shared" si="91"/>
        <v>0</v>
      </c>
    </row>
    <row r="269" spans="1:25" ht="12.75">
      <c r="A269" s="263">
        <f>IF(B269&lt;&gt;"",MAX($A$8:A268)+1,"")</f>
      </c>
      <c r="B269" s="450"/>
      <c r="C269" s="29"/>
      <c r="D269" s="29"/>
      <c r="E269" s="29"/>
      <c r="F269" s="29"/>
      <c r="G269" s="29"/>
      <c r="H269" s="29"/>
      <c r="I269" s="29"/>
      <c r="J269" s="29"/>
      <c r="K269" s="29"/>
      <c r="L269" s="45"/>
      <c r="M269" s="31"/>
      <c r="N269" s="32"/>
      <c r="O269" s="264">
        <f t="shared" si="88"/>
        <v>0</v>
      </c>
      <c r="P269" s="31"/>
      <c r="Q269" s="32"/>
      <c r="R269" s="264">
        <f t="shared" si="92"/>
        <v>0</v>
      </c>
      <c r="S269" s="31"/>
      <c r="T269" s="32"/>
      <c r="U269" s="264">
        <f t="shared" si="89"/>
        <v>0</v>
      </c>
      <c r="V269" s="31"/>
      <c r="W269" s="32"/>
      <c r="X269" s="265">
        <f t="shared" si="90"/>
        <v>0</v>
      </c>
      <c r="Y269" s="266">
        <f t="shared" si="91"/>
        <v>0</v>
      </c>
    </row>
    <row r="270" spans="1:25" ht="12.75">
      <c r="A270" s="263">
        <f>IF(B270&lt;&gt;"",MAX($A$8:A269)+1,"")</f>
      </c>
      <c r="B270" s="450"/>
      <c r="C270" s="29"/>
      <c r="D270" s="29"/>
      <c r="E270" s="29"/>
      <c r="F270" s="29"/>
      <c r="G270" s="29"/>
      <c r="H270" s="29"/>
      <c r="I270" s="29"/>
      <c r="J270" s="29"/>
      <c r="K270" s="29"/>
      <c r="L270" s="45"/>
      <c r="M270" s="31"/>
      <c r="N270" s="32"/>
      <c r="O270" s="264">
        <f t="shared" si="88"/>
        <v>0</v>
      </c>
      <c r="P270" s="31"/>
      <c r="Q270" s="32"/>
      <c r="R270" s="264">
        <f t="shared" si="92"/>
        <v>0</v>
      </c>
      <c r="S270" s="31"/>
      <c r="T270" s="32"/>
      <c r="U270" s="264">
        <f t="shared" si="89"/>
        <v>0</v>
      </c>
      <c r="V270" s="31"/>
      <c r="W270" s="32"/>
      <c r="X270" s="265">
        <f t="shared" si="90"/>
        <v>0</v>
      </c>
      <c r="Y270" s="266">
        <f t="shared" si="91"/>
        <v>0</v>
      </c>
    </row>
    <row r="271" spans="1:25" ht="12.75">
      <c r="A271" s="263">
        <f>IF(B271&lt;&gt;"",MAX($A$8:A270)+1,"")</f>
      </c>
      <c r="B271" s="450"/>
      <c r="C271" s="29"/>
      <c r="D271" s="29"/>
      <c r="E271" s="29"/>
      <c r="F271" s="29"/>
      <c r="G271" s="29"/>
      <c r="H271" s="29"/>
      <c r="I271" s="29"/>
      <c r="J271" s="29"/>
      <c r="K271" s="29"/>
      <c r="L271" s="45"/>
      <c r="M271" s="31"/>
      <c r="N271" s="32"/>
      <c r="O271" s="264">
        <f t="shared" si="88"/>
        <v>0</v>
      </c>
      <c r="P271" s="31"/>
      <c r="Q271" s="32"/>
      <c r="R271" s="264">
        <f t="shared" si="92"/>
        <v>0</v>
      </c>
      <c r="S271" s="31"/>
      <c r="T271" s="32"/>
      <c r="U271" s="264">
        <f t="shared" si="89"/>
        <v>0</v>
      </c>
      <c r="V271" s="31"/>
      <c r="W271" s="32"/>
      <c r="X271" s="265">
        <f t="shared" si="90"/>
        <v>0</v>
      </c>
      <c r="Y271" s="266">
        <f t="shared" si="91"/>
        <v>0</v>
      </c>
    </row>
    <row r="272" spans="1:25" ht="12.75">
      <c r="A272" s="263">
        <f>IF(B272&lt;&gt;"",MAX($A$8:A271)+1,"")</f>
      </c>
      <c r="B272" s="450"/>
      <c r="C272" s="29"/>
      <c r="D272" s="29"/>
      <c r="E272" s="29"/>
      <c r="F272" s="29"/>
      <c r="G272" s="29"/>
      <c r="H272" s="29"/>
      <c r="I272" s="29"/>
      <c r="J272" s="29"/>
      <c r="K272" s="29"/>
      <c r="L272" s="45"/>
      <c r="M272" s="31"/>
      <c r="N272" s="32"/>
      <c r="O272" s="264">
        <f t="shared" si="88"/>
        <v>0</v>
      </c>
      <c r="P272" s="31"/>
      <c r="Q272" s="32"/>
      <c r="R272" s="264">
        <f t="shared" si="92"/>
        <v>0</v>
      </c>
      <c r="S272" s="31"/>
      <c r="T272" s="32"/>
      <c r="U272" s="264">
        <f t="shared" si="89"/>
        <v>0</v>
      </c>
      <c r="V272" s="31"/>
      <c r="W272" s="32"/>
      <c r="X272" s="265">
        <f t="shared" si="90"/>
        <v>0</v>
      </c>
      <c r="Y272" s="266">
        <f t="shared" si="91"/>
        <v>0</v>
      </c>
    </row>
    <row r="273" spans="1:25" ht="12.75">
      <c r="A273" s="263">
        <f>IF(B273&lt;&gt;"",MAX($A$8:A272)+1,"")</f>
      </c>
      <c r="B273" s="450"/>
      <c r="C273" s="29"/>
      <c r="D273" s="29"/>
      <c r="E273" s="29"/>
      <c r="F273" s="29"/>
      <c r="G273" s="29"/>
      <c r="H273" s="29"/>
      <c r="I273" s="29"/>
      <c r="J273" s="29"/>
      <c r="K273" s="29"/>
      <c r="L273" s="45"/>
      <c r="M273" s="31"/>
      <c r="N273" s="32"/>
      <c r="O273" s="264">
        <f t="shared" si="88"/>
        <v>0</v>
      </c>
      <c r="P273" s="31"/>
      <c r="Q273" s="32"/>
      <c r="R273" s="264">
        <f t="shared" si="92"/>
        <v>0</v>
      </c>
      <c r="S273" s="31"/>
      <c r="T273" s="32"/>
      <c r="U273" s="264">
        <f t="shared" si="89"/>
        <v>0</v>
      </c>
      <c r="V273" s="31"/>
      <c r="W273" s="32"/>
      <c r="X273" s="265">
        <f t="shared" si="90"/>
        <v>0</v>
      </c>
      <c r="Y273" s="266">
        <f t="shared" si="91"/>
        <v>0</v>
      </c>
    </row>
    <row r="274" spans="1:25" ht="12.75">
      <c r="A274" s="263">
        <f>IF(B274&lt;&gt;"",MAX($A$8:A273)+1,"")</f>
      </c>
      <c r="B274" s="450"/>
      <c r="C274" s="29"/>
      <c r="D274" s="29"/>
      <c r="E274" s="29"/>
      <c r="F274" s="29"/>
      <c r="G274" s="29"/>
      <c r="H274" s="29"/>
      <c r="I274" s="29"/>
      <c r="J274" s="29"/>
      <c r="K274" s="29"/>
      <c r="L274" s="45"/>
      <c r="M274" s="31"/>
      <c r="N274" s="32"/>
      <c r="O274" s="264">
        <f t="shared" si="88"/>
        <v>0</v>
      </c>
      <c r="P274" s="31"/>
      <c r="Q274" s="32"/>
      <c r="R274" s="264">
        <f t="shared" si="92"/>
        <v>0</v>
      </c>
      <c r="S274" s="31"/>
      <c r="T274" s="32"/>
      <c r="U274" s="264">
        <f t="shared" si="89"/>
        <v>0</v>
      </c>
      <c r="V274" s="31"/>
      <c r="W274" s="32"/>
      <c r="X274" s="265">
        <f t="shared" si="90"/>
        <v>0</v>
      </c>
      <c r="Y274" s="266">
        <f t="shared" si="91"/>
        <v>0</v>
      </c>
    </row>
    <row r="275" spans="1:25" ht="12.75">
      <c r="A275" s="263">
        <f>IF(B275&lt;&gt;"",MAX($A$8:A274)+1,"")</f>
      </c>
      <c r="B275" s="450"/>
      <c r="C275" s="29"/>
      <c r="D275" s="29"/>
      <c r="E275" s="29"/>
      <c r="F275" s="29"/>
      <c r="G275" s="29"/>
      <c r="H275" s="29"/>
      <c r="I275" s="29"/>
      <c r="J275" s="29"/>
      <c r="K275" s="29"/>
      <c r="L275" s="45"/>
      <c r="M275" s="31"/>
      <c r="N275" s="32"/>
      <c r="O275" s="264">
        <f t="shared" si="88"/>
        <v>0</v>
      </c>
      <c r="P275" s="31"/>
      <c r="Q275" s="32"/>
      <c r="R275" s="264">
        <f t="shared" si="92"/>
        <v>0</v>
      </c>
      <c r="S275" s="31"/>
      <c r="T275" s="32"/>
      <c r="U275" s="264">
        <f t="shared" si="89"/>
        <v>0</v>
      </c>
      <c r="V275" s="31"/>
      <c r="W275" s="32"/>
      <c r="X275" s="265">
        <f t="shared" si="90"/>
        <v>0</v>
      </c>
      <c r="Y275" s="266">
        <f t="shared" si="91"/>
        <v>0</v>
      </c>
    </row>
    <row r="276" spans="1:25" ht="12.75">
      <c r="A276" s="263">
        <f>IF(B276&lt;&gt;"",MAX($A$8:A275)+1,"")</f>
      </c>
      <c r="B276" s="450"/>
      <c r="C276" s="29"/>
      <c r="D276" s="29"/>
      <c r="E276" s="29"/>
      <c r="F276" s="29"/>
      <c r="G276" s="29"/>
      <c r="H276" s="29"/>
      <c r="I276" s="29"/>
      <c r="J276" s="29"/>
      <c r="K276" s="29"/>
      <c r="L276" s="45"/>
      <c r="M276" s="31"/>
      <c r="N276" s="32"/>
      <c r="O276" s="264">
        <f t="shared" si="88"/>
        <v>0</v>
      </c>
      <c r="P276" s="31"/>
      <c r="Q276" s="32"/>
      <c r="R276" s="264">
        <f t="shared" si="92"/>
        <v>0</v>
      </c>
      <c r="S276" s="31"/>
      <c r="T276" s="32"/>
      <c r="U276" s="264">
        <f t="shared" si="89"/>
        <v>0</v>
      </c>
      <c r="V276" s="31"/>
      <c r="W276" s="32"/>
      <c r="X276" s="265">
        <f t="shared" si="90"/>
        <v>0</v>
      </c>
      <c r="Y276" s="266">
        <f aca="true" t="shared" si="93" ref="Y276:Y285">O276+R276+U276+X276</f>
        <v>0</v>
      </c>
    </row>
    <row r="277" spans="1:25" ht="12.75">
      <c r="A277" s="263">
        <f>IF(B277&lt;&gt;"",MAX($A$8:A276)+1,"")</f>
      </c>
      <c r="B277" s="451"/>
      <c r="C277" s="29"/>
      <c r="D277" s="29"/>
      <c r="E277" s="29"/>
      <c r="F277" s="29"/>
      <c r="G277" s="29"/>
      <c r="H277" s="29"/>
      <c r="I277" s="29"/>
      <c r="J277" s="29"/>
      <c r="K277" s="29"/>
      <c r="L277" s="41"/>
      <c r="M277" s="25"/>
      <c r="N277" s="26"/>
      <c r="O277" s="260">
        <f t="shared" si="84"/>
        <v>0</v>
      </c>
      <c r="P277" s="25"/>
      <c r="Q277" s="26"/>
      <c r="R277" s="260">
        <f t="shared" si="85"/>
        <v>0</v>
      </c>
      <c r="S277" s="25"/>
      <c r="T277" s="26"/>
      <c r="U277" s="260">
        <f t="shared" si="86"/>
        <v>0</v>
      </c>
      <c r="V277" s="25"/>
      <c r="W277" s="26"/>
      <c r="X277" s="272">
        <f t="shared" si="87"/>
        <v>0</v>
      </c>
      <c r="Y277" s="497">
        <f t="shared" si="93"/>
        <v>0</v>
      </c>
    </row>
    <row r="278" spans="1:25" ht="12.75">
      <c r="A278" s="263">
        <f>IF(B278&lt;&gt;"",MAX($A$8:A277)+1,"")</f>
      </c>
      <c r="B278" s="450"/>
      <c r="C278" s="42"/>
      <c r="D278" s="42"/>
      <c r="E278" s="42"/>
      <c r="F278" s="42"/>
      <c r="G278" s="42"/>
      <c r="H278" s="42"/>
      <c r="I278" s="42"/>
      <c r="J278" s="42"/>
      <c r="K278" s="42"/>
      <c r="L278" s="30"/>
      <c r="M278" s="31"/>
      <c r="N278" s="32"/>
      <c r="O278" s="264">
        <f t="shared" si="84"/>
        <v>0</v>
      </c>
      <c r="P278" s="31"/>
      <c r="Q278" s="32"/>
      <c r="R278" s="264">
        <f t="shared" si="85"/>
        <v>0</v>
      </c>
      <c r="S278" s="31"/>
      <c r="T278" s="32"/>
      <c r="U278" s="264">
        <f t="shared" si="86"/>
        <v>0</v>
      </c>
      <c r="V278" s="31"/>
      <c r="W278" s="32"/>
      <c r="X278" s="265">
        <f t="shared" si="87"/>
        <v>0</v>
      </c>
      <c r="Y278" s="266">
        <f t="shared" si="93"/>
        <v>0</v>
      </c>
    </row>
    <row r="279" spans="1:25" ht="12.75">
      <c r="A279" s="263">
        <f>IF(B279&lt;&gt;"",MAX($A$8:A278)+1,"")</f>
      </c>
      <c r="B279" s="450"/>
      <c r="C279" s="42"/>
      <c r="D279" s="42"/>
      <c r="E279" s="42"/>
      <c r="F279" s="42"/>
      <c r="G279" s="42"/>
      <c r="H279" s="42"/>
      <c r="I279" s="42"/>
      <c r="J279" s="42"/>
      <c r="K279" s="42"/>
      <c r="L279" s="30"/>
      <c r="M279" s="31"/>
      <c r="N279" s="32"/>
      <c r="O279" s="264">
        <f t="shared" si="84"/>
        <v>0</v>
      </c>
      <c r="P279" s="31"/>
      <c r="Q279" s="32"/>
      <c r="R279" s="264">
        <f t="shared" si="85"/>
        <v>0</v>
      </c>
      <c r="S279" s="31"/>
      <c r="T279" s="32"/>
      <c r="U279" s="264">
        <f t="shared" si="86"/>
        <v>0</v>
      </c>
      <c r="V279" s="31"/>
      <c r="W279" s="32"/>
      <c r="X279" s="265">
        <f t="shared" si="87"/>
        <v>0</v>
      </c>
      <c r="Y279" s="266">
        <f t="shared" si="93"/>
        <v>0</v>
      </c>
    </row>
    <row r="280" spans="1:25" ht="12.75">
      <c r="A280" s="263">
        <f>IF(B280&lt;&gt;"",MAX($A$8:A279)+1,"")</f>
      </c>
      <c r="B280" s="450"/>
      <c r="C280" s="42"/>
      <c r="D280" s="42"/>
      <c r="E280" s="42"/>
      <c r="F280" s="42"/>
      <c r="G280" s="42"/>
      <c r="H280" s="42"/>
      <c r="I280" s="42"/>
      <c r="J280" s="42"/>
      <c r="K280" s="42"/>
      <c r="L280" s="30"/>
      <c r="M280" s="31"/>
      <c r="N280" s="32"/>
      <c r="O280" s="264">
        <f t="shared" si="84"/>
        <v>0</v>
      </c>
      <c r="P280" s="31"/>
      <c r="Q280" s="32"/>
      <c r="R280" s="264">
        <f t="shared" si="85"/>
        <v>0</v>
      </c>
      <c r="S280" s="31"/>
      <c r="T280" s="32"/>
      <c r="U280" s="264">
        <f t="shared" si="86"/>
        <v>0</v>
      </c>
      <c r="V280" s="31"/>
      <c r="W280" s="32"/>
      <c r="X280" s="265">
        <f t="shared" si="87"/>
        <v>0</v>
      </c>
      <c r="Y280" s="266">
        <f t="shared" si="93"/>
        <v>0</v>
      </c>
    </row>
    <row r="281" spans="1:25" ht="12.75">
      <c r="A281" s="263">
        <f>IF(B281&lt;&gt;"",MAX($A$8:A280)+1,"")</f>
      </c>
      <c r="B281" s="450"/>
      <c r="C281" s="42"/>
      <c r="D281" s="42"/>
      <c r="E281" s="42"/>
      <c r="F281" s="42"/>
      <c r="G281" s="42"/>
      <c r="H281" s="42"/>
      <c r="I281" s="42"/>
      <c r="J281" s="42"/>
      <c r="K281" s="42"/>
      <c r="L281" s="30"/>
      <c r="M281" s="31"/>
      <c r="N281" s="32"/>
      <c r="O281" s="264">
        <f t="shared" si="84"/>
        <v>0</v>
      </c>
      <c r="P281" s="31"/>
      <c r="Q281" s="32"/>
      <c r="R281" s="264">
        <f t="shared" si="85"/>
        <v>0</v>
      </c>
      <c r="S281" s="31"/>
      <c r="T281" s="32"/>
      <c r="U281" s="264">
        <f t="shared" si="86"/>
        <v>0</v>
      </c>
      <c r="V281" s="31"/>
      <c r="W281" s="32"/>
      <c r="X281" s="265">
        <f t="shared" si="87"/>
        <v>0</v>
      </c>
      <c r="Y281" s="266">
        <f t="shared" si="93"/>
        <v>0</v>
      </c>
    </row>
    <row r="282" spans="1:25" ht="12.75">
      <c r="A282" s="263">
        <f>IF(B282&lt;&gt;"",MAX($A$8:A281)+1,"")</f>
      </c>
      <c r="B282" s="450"/>
      <c r="C282" s="42"/>
      <c r="D282" s="42"/>
      <c r="E282" s="42"/>
      <c r="F282" s="42"/>
      <c r="G282" s="42"/>
      <c r="H282" s="42"/>
      <c r="I282" s="42"/>
      <c r="J282" s="42"/>
      <c r="K282" s="42"/>
      <c r="L282" s="30"/>
      <c r="M282" s="31"/>
      <c r="N282" s="32"/>
      <c r="O282" s="264">
        <f t="shared" si="84"/>
        <v>0</v>
      </c>
      <c r="P282" s="31"/>
      <c r="Q282" s="32"/>
      <c r="R282" s="264">
        <f t="shared" si="85"/>
        <v>0</v>
      </c>
      <c r="S282" s="31"/>
      <c r="T282" s="32"/>
      <c r="U282" s="264">
        <f t="shared" si="86"/>
        <v>0</v>
      </c>
      <c r="V282" s="31"/>
      <c r="W282" s="32"/>
      <c r="X282" s="265">
        <f t="shared" si="87"/>
        <v>0</v>
      </c>
      <c r="Y282" s="266">
        <f t="shared" si="93"/>
        <v>0</v>
      </c>
    </row>
    <row r="283" spans="1:25" ht="12.75">
      <c r="A283" s="263">
        <f>IF(B283&lt;&gt;"",MAX($A$8:A282)+1,"")</f>
      </c>
      <c r="B283" s="450"/>
      <c r="C283" s="42"/>
      <c r="D283" s="42"/>
      <c r="E283" s="42"/>
      <c r="F283" s="42"/>
      <c r="G283" s="42"/>
      <c r="H283" s="42"/>
      <c r="I283" s="42"/>
      <c r="J283" s="42"/>
      <c r="K283" s="42"/>
      <c r="L283" s="30"/>
      <c r="M283" s="31"/>
      <c r="N283" s="32"/>
      <c r="O283" s="264">
        <f t="shared" si="84"/>
        <v>0</v>
      </c>
      <c r="P283" s="31"/>
      <c r="Q283" s="32"/>
      <c r="R283" s="264">
        <f t="shared" si="85"/>
        <v>0</v>
      </c>
      <c r="S283" s="31"/>
      <c r="T283" s="32"/>
      <c r="U283" s="264">
        <f t="shared" si="86"/>
        <v>0</v>
      </c>
      <c r="V283" s="31"/>
      <c r="W283" s="32"/>
      <c r="X283" s="265">
        <f t="shared" si="87"/>
        <v>0</v>
      </c>
      <c r="Y283" s="266">
        <f t="shared" si="93"/>
        <v>0</v>
      </c>
    </row>
    <row r="284" spans="1:25" ht="12.75">
      <c r="A284" s="263">
        <f>IF(B284&lt;&gt;"",MAX($A$8:A283)+1,"")</f>
      </c>
      <c r="B284" s="450"/>
      <c r="C284" s="42"/>
      <c r="D284" s="42"/>
      <c r="E284" s="42"/>
      <c r="F284" s="42"/>
      <c r="G284" s="42"/>
      <c r="H284" s="42"/>
      <c r="I284" s="42"/>
      <c r="J284" s="42"/>
      <c r="K284" s="42"/>
      <c r="L284" s="30"/>
      <c r="M284" s="31"/>
      <c r="N284" s="32"/>
      <c r="O284" s="264">
        <f t="shared" si="84"/>
        <v>0</v>
      </c>
      <c r="P284" s="31"/>
      <c r="Q284" s="32"/>
      <c r="R284" s="264">
        <f t="shared" si="85"/>
        <v>0</v>
      </c>
      <c r="S284" s="31"/>
      <c r="T284" s="32"/>
      <c r="U284" s="264">
        <f t="shared" si="86"/>
        <v>0</v>
      </c>
      <c r="V284" s="31"/>
      <c r="W284" s="32"/>
      <c r="X284" s="265">
        <f t="shared" si="87"/>
        <v>0</v>
      </c>
      <c r="Y284" s="266">
        <f t="shared" si="93"/>
        <v>0</v>
      </c>
    </row>
    <row r="285" spans="1:25" ht="13.5" thickBot="1">
      <c r="A285" s="267">
        <f>IF(B285&lt;&gt;"",MAX($A$8:A284)+1,"")</f>
      </c>
      <c r="B285" s="450"/>
      <c r="C285" s="43"/>
      <c r="D285" s="43"/>
      <c r="E285" s="43"/>
      <c r="F285" s="43"/>
      <c r="G285" s="43"/>
      <c r="H285" s="43"/>
      <c r="I285" s="43"/>
      <c r="J285" s="43"/>
      <c r="K285" s="43"/>
      <c r="L285" s="36"/>
      <c r="M285" s="37"/>
      <c r="N285" s="38"/>
      <c r="O285" s="269">
        <f t="shared" si="84"/>
        <v>0</v>
      </c>
      <c r="P285" s="37"/>
      <c r="Q285" s="38"/>
      <c r="R285" s="269">
        <f t="shared" si="85"/>
        <v>0</v>
      </c>
      <c r="S285" s="37"/>
      <c r="T285" s="38"/>
      <c r="U285" s="269">
        <f t="shared" si="86"/>
        <v>0</v>
      </c>
      <c r="V285" s="37"/>
      <c r="W285" s="38"/>
      <c r="X285" s="273">
        <f t="shared" si="87"/>
        <v>0</v>
      </c>
      <c r="Y285" s="271">
        <f t="shared" si="93"/>
        <v>0</v>
      </c>
    </row>
    <row r="286" spans="1:25" ht="13.5" customHeight="1" thickBot="1">
      <c r="A286" s="275"/>
      <c r="B286" s="809">
        <f>Budżet_ogółem!$B$15</f>
      </c>
      <c r="C286" s="810"/>
      <c r="D286" s="810"/>
      <c r="E286" s="810"/>
      <c r="F286" s="810"/>
      <c r="G286" s="810"/>
      <c r="H286" s="810"/>
      <c r="I286" s="810"/>
      <c r="J286" s="810"/>
      <c r="K286" s="810"/>
      <c r="L286" s="811"/>
      <c r="M286" s="821">
        <f>SUM(O287:O316)</f>
        <v>0</v>
      </c>
      <c r="N286" s="822"/>
      <c r="O286" s="823"/>
      <c r="P286" s="821">
        <f>SUM(R287:R316)</f>
        <v>0</v>
      </c>
      <c r="Q286" s="822"/>
      <c r="R286" s="823"/>
      <c r="S286" s="821">
        <f>SUM(U287:U316)</f>
        <v>0</v>
      </c>
      <c r="T286" s="822"/>
      <c r="U286" s="823"/>
      <c r="V286" s="821">
        <f>SUM(X287:X316)</f>
        <v>0</v>
      </c>
      <c r="W286" s="822"/>
      <c r="X286" s="823"/>
      <c r="Y286" s="335">
        <f>M286+P286+S286+V286</f>
        <v>0</v>
      </c>
    </row>
    <row r="287" spans="1:25" ht="12.75">
      <c r="A287" s="258">
        <f>IF(B287&lt;&gt;"",MAX($A$8:A286)+1,"")</f>
      </c>
      <c r="B287" s="450"/>
      <c r="C287" s="29"/>
      <c r="D287" s="29"/>
      <c r="E287" s="29"/>
      <c r="F287" s="29"/>
      <c r="G287" s="29"/>
      <c r="H287" s="29"/>
      <c r="I287" s="29"/>
      <c r="J287" s="29"/>
      <c r="K287" s="29"/>
      <c r="L287" s="44"/>
      <c r="M287" s="25"/>
      <c r="N287" s="26"/>
      <c r="O287" s="260">
        <f>SUM(M287*N287)</f>
        <v>0</v>
      </c>
      <c r="P287" s="25"/>
      <c r="Q287" s="26"/>
      <c r="R287" s="260">
        <f aca="true" t="shared" si="94" ref="R287:R293">SUM(P287*Q287)</f>
        <v>0</v>
      </c>
      <c r="S287" s="25"/>
      <c r="T287" s="26"/>
      <c r="U287" s="260">
        <f>SUM(S287*T287)</f>
        <v>0</v>
      </c>
      <c r="V287" s="25"/>
      <c r="W287" s="26"/>
      <c r="X287" s="272">
        <f>SUM(V287*W287)</f>
        <v>0</v>
      </c>
      <c r="Y287" s="262">
        <f aca="true" t="shared" si="95" ref="Y287:Y294">O287+R287+U287+X287</f>
        <v>0</v>
      </c>
    </row>
    <row r="288" spans="1:25" ht="12.75">
      <c r="A288" s="263">
        <f>IF(B288&lt;&gt;"",MAX($A$8:A287)+1,"")</f>
      </c>
      <c r="B288" s="450"/>
      <c r="C288" s="29"/>
      <c r="D288" s="29"/>
      <c r="E288" s="29"/>
      <c r="F288" s="29"/>
      <c r="G288" s="29"/>
      <c r="H288" s="29"/>
      <c r="I288" s="29"/>
      <c r="J288" s="29"/>
      <c r="K288" s="29"/>
      <c r="L288" s="45"/>
      <c r="M288" s="31"/>
      <c r="N288" s="32"/>
      <c r="O288" s="264">
        <f aca="true" t="shared" si="96" ref="O288:O316">SUM(M288*N288)</f>
        <v>0</v>
      </c>
      <c r="P288" s="31"/>
      <c r="Q288" s="32"/>
      <c r="R288" s="264">
        <f t="shared" si="94"/>
        <v>0</v>
      </c>
      <c r="S288" s="31"/>
      <c r="T288" s="32"/>
      <c r="U288" s="264">
        <f aca="true" t="shared" si="97" ref="U288:U316">SUM(S288*T288)</f>
        <v>0</v>
      </c>
      <c r="V288" s="31"/>
      <c r="W288" s="32"/>
      <c r="X288" s="265">
        <f aca="true" t="shared" si="98" ref="X288:X316">SUM(V288*W288)</f>
        <v>0</v>
      </c>
      <c r="Y288" s="266">
        <f t="shared" si="95"/>
        <v>0</v>
      </c>
    </row>
    <row r="289" spans="1:25" ht="12.75">
      <c r="A289" s="263">
        <f>IF(B289&lt;&gt;"",MAX($A$8:A288)+1,"")</f>
      </c>
      <c r="B289" s="450"/>
      <c r="C289" s="29"/>
      <c r="D289" s="29"/>
      <c r="E289" s="29"/>
      <c r="F289" s="29"/>
      <c r="G289" s="29"/>
      <c r="H289" s="29"/>
      <c r="I289" s="29"/>
      <c r="J289" s="29"/>
      <c r="K289" s="29"/>
      <c r="L289" s="45"/>
      <c r="M289" s="31"/>
      <c r="N289" s="32"/>
      <c r="O289" s="264">
        <f t="shared" si="96"/>
        <v>0</v>
      </c>
      <c r="P289" s="31"/>
      <c r="Q289" s="32"/>
      <c r="R289" s="264">
        <f t="shared" si="94"/>
        <v>0</v>
      </c>
      <c r="S289" s="31"/>
      <c r="T289" s="32"/>
      <c r="U289" s="264">
        <f t="shared" si="97"/>
        <v>0</v>
      </c>
      <c r="V289" s="31"/>
      <c r="W289" s="32"/>
      <c r="X289" s="265">
        <f t="shared" si="98"/>
        <v>0</v>
      </c>
      <c r="Y289" s="266">
        <f t="shared" si="95"/>
        <v>0</v>
      </c>
    </row>
    <row r="290" spans="1:25" ht="12.75">
      <c r="A290" s="263">
        <f>IF(B290&lt;&gt;"",MAX($A$8:A289)+1,"")</f>
      </c>
      <c r="B290" s="450"/>
      <c r="C290" s="29"/>
      <c r="D290" s="29"/>
      <c r="E290" s="29"/>
      <c r="F290" s="29"/>
      <c r="G290" s="29"/>
      <c r="H290" s="29"/>
      <c r="I290" s="29"/>
      <c r="J290" s="29"/>
      <c r="K290" s="29"/>
      <c r="L290" s="45"/>
      <c r="M290" s="31"/>
      <c r="N290" s="32"/>
      <c r="O290" s="264">
        <f t="shared" si="96"/>
        <v>0</v>
      </c>
      <c r="P290" s="31"/>
      <c r="Q290" s="32"/>
      <c r="R290" s="264">
        <f t="shared" si="94"/>
        <v>0</v>
      </c>
      <c r="S290" s="31"/>
      <c r="T290" s="32"/>
      <c r="U290" s="264">
        <f t="shared" si="97"/>
        <v>0</v>
      </c>
      <c r="V290" s="31"/>
      <c r="W290" s="32"/>
      <c r="X290" s="265">
        <f t="shared" si="98"/>
        <v>0</v>
      </c>
      <c r="Y290" s="266">
        <f t="shared" si="95"/>
        <v>0</v>
      </c>
    </row>
    <row r="291" spans="1:25" ht="12.75">
      <c r="A291" s="263">
        <f>IF(B291&lt;&gt;"",MAX($A$8:A290)+1,"")</f>
      </c>
      <c r="B291" s="450"/>
      <c r="C291" s="42"/>
      <c r="D291" s="42"/>
      <c r="E291" s="42"/>
      <c r="F291" s="42"/>
      <c r="G291" s="42"/>
      <c r="H291" s="42"/>
      <c r="I291" s="42"/>
      <c r="J291" s="42"/>
      <c r="K291" s="42"/>
      <c r="L291" s="45"/>
      <c r="M291" s="31"/>
      <c r="N291" s="32"/>
      <c r="O291" s="264">
        <f t="shared" si="96"/>
        <v>0</v>
      </c>
      <c r="P291" s="31"/>
      <c r="Q291" s="32"/>
      <c r="R291" s="264">
        <f t="shared" si="94"/>
        <v>0</v>
      </c>
      <c r="S291" s="31"/>
      <c r="T291" s="32"/>
      <c r="U291" s="264">
        <f t="shared" si="97"/>
        <v>0</v>
      </c>
      <c r="V291" s="31"/>
      <c r="W291" s="32"/>
      <c r="X291" s="265">
        <f t="shared" si="98"/>
        <v>0</v>
      </c>
      <c r="Y291" s="266">
        <f t="shared" si="95"/>
        <v>0</v>
      </c>
    </row>
    <row r="292" spans="1:25" ht="12.75">
      <c r="A292" s="263">
        <f>IF(B292&lt;&gt;"",MAX($A$8:A291)+1,"")</f>
      </c>
      <c r="B292" s="450"/>
      <c r="C292" s="42"/>
      <c r="D292" s="42"/>
      <c r="E292" s="42"/>
      <c r="F292" s="42"/>
      <c r="G292" s="42"/>
      <c r="H292" s="42"/>
      <c r="I292" s="42"/>
      <c r="J292" s="42"/>
      <c r="K292" s="42"/>
      <c r="L292" s="45"/>
      <c r="M292" s="31"/>
      <c r="N292" s="32"/>
      <c r="O292" s="264">
        <f t="shared" si="96"/>
        <v>0</v>
      </c>
      <c r="P292" s="31"/>
      <c r="Q292" s="32"/>
      <c r="R292" s="264">
        <f t="shared" si="94"/>
        <v>0</v>
      </c>
      <c r="S292" s="31"/>
      <c r="T292" s="32"/>
      <c r="U292" s="264">
        <f t="shared" si="97"/>
        <v>0</v>
      </c>
      <c r="V292" s="31"/>
      <c r="W292" s="32"/>
      <c r="X292" s="265">
        <f t="shared" si="98"/>
        <v>0</v>
      </c>
      <c r="Y292" s="266">
        <f t="shared" si="95"/>
        <v>0</v>
      </c>
    </row>
    <row r="293" spans="1:25" ht="12.75">
      <c r="A293" s="263">
        <f>IF(B293&lt;&gt;"",MAX($A$8:A292)+1,"")</f>
      </c>
      <c r="B293" s="450"/>
      <c r="C293" s="42"/>
      <c r="D293" s="42"/>
      <c r="E293" s="42"/>
      <c r="F293" s="42"/>
      <c r="G293" s="42"/>
      <c r="H293" s="42"/>
      <c r="I293" s="42"/>
      <c r="J293" s="42"/>
      <c r="K293" s="42"/>
      <c r="L293" s="30"/>
      <c r="M293" s="31"/>
      <c r="N293" s="32"/>
      <c r="O293" s="264">
        <f>SUM(M293*N293)</f>
        <v>0</v>
      </c>
      <c r="P293" s="31"/>
      <c r="Q293" s="32"/>
      <c r="R293" s="264">
        <f t="shared" si="94"/>
        <v>0</v>
      </c>
      <c r="S293" s="31"/>
      <c r="T293" s="32"/>
      <c r="U293" s="264">
        <f>SUM(S293*T293)</f>
        <v>0</v>
      </c>
      <c r="V293" s="31"/>
      <c r="W293" s="32"/>
      <c r="X293" s="265">
        <f>SUM(V293*W293)</f>
        <v>0</v>
      </c>
      <c r="Y293" s="266">
        <f t="shared" si="95"/>
        <v>0</v>
      </c>
    </row>
    <row r="294" spans="1:25" ht="12.75">
      <c r="A294" s="263">
        <f>IF(B294&lt;&gt;"",MAX($A$8:A293)+1,"")</f>
      </c>
      <c r="B294" s="450"/>
      <c r="C294" s="42"/>
      <c r="D294" s="42"/>
      <c r="E294" s="42"/>
      <c r="F294" s="42"/>
      <c r="G294" s="42"/>
      <c r="H294" s="42"/>
      <c r="I294" s="42"/>
      <c r="J294" s="42"/>
      <c r="K294" s="42"/>
      <c r="L294" s="30"/>
      <c r="M294" s="31"/>
      <c r="N294" s="32"/>
      <c r="O294" s="264">
        <f aca="true" t="shared" si="99" ref="O294:O307">SUM(M294*N294)</f>
        <v>0</v>
      </c>
      <c r="P294" s="31"/>
      <c r="Q294" s="32"/>
      <c r="R294" s="264">
        <f aca="true" t="shared" si="100" ref="R294:R307">SUM(P294*Q294)</f>
        <v>0</v>
      </c>
      <c r="S294" s="31"/>
      <c r="T294" s="32"/>
      <c r="U294" s="264">
        <f aca="true" t="shared" si="101" ref="U294:U307">SUM(S294*T294)</f>
        <v>0</v>
      </c>
      <c r="V294" s="31"/>
      <c r="W294" s="32"/>
      <c r="X294" s="265">
        <f aca="true" t="shared" si="102" ref="X294:X307">SUM(V294*W294)</f>
        <v>0</v>
      </c>
      <c r="Y294" s="266">
        <f t="shared" si="95"/>
        <v>0</v>
      </c>
    </row>
    <row r="295" spans="1:25" ht="12.75">
      <c r="A295" s="263">
        <f>IF(B295&lt;&gt;"",MAX($A$8:A294)+1,"")</f>
      </c>
      <c r="B295" s="450"/>
      <c r="C295" s="42"/>
      <c r="D295" s="42"/>
      <c r="E295" s="42"/>
      <c r="F295" s="42"/>
      <c r="G295" s="42"/>
      <c r="H295" s="42"/>
      <c r="I295" s="42"/>
      <c r="J295" s="42"/>
      <c r="K295" s="42"/>
      <c r="L295" s="30"/>
      <c r="M295" s="31"/>
      <c r="N295" s="32"/>
      <c r="O295" s="264">
        <f t="shared" si="99"/>
        <v>0</v>
      </c>
      <c r="P295" s="31"/>
      <c r="Q295" s="32"/>
      <c r="R295" s="264">
        <f t="shared" si="100"/>
        <v>0</v>
      </c>
      <c r="S295" s="31"/>
      <c r="T295" s="32"/>
      <c r="U295" s="264">
        <f t="shared" si="101"/>
        <v>0</v>
      </c>
      <c r="V295" s="31"/>
      <c r="W295" s="32"/>
      <c r="X295" s="265">
        <f t="shared" si="102"/>
        <v>0</v>
      </c>
      <c r="Y295" s="266">
        <f aca="true" t="shared" si="103" ref="Y295:Y306">O295+R295+U295+X295</f>
        <v>0</v>
      </c>
    </row>
    <row r="296" spans="1:25" ht="12.75">
      <c r="A296" s="263">
        <f>IF(B296&lt;&gt;"",MAX($A$8:A295)+1,"")</f>
      </c>
      <c r="B296" s="450"/>
      <c r="C296" s="42"/>
      <c r="D296" s="42"/>
      <c r="E296" s="42"/>
      <c r="F296" s="42"/>
      <c r="G296" s="42"/>
      <c r="H296" s="42"/>
      <c r="I296" s="42"/>
      <c r="J296" s="42"/>
      <c r="K296" s="42"/>
      <c r="L296" s="30"/>
      <c r="M296" s="31"/>
      <c r="N296" s="32"/>
      <c r="O296" s="264">
        <f t="shared" si="99"/>
        <v>0</v>
      </c>
      <c r="P296" s="31"/>
      <c r="Q296" s="32"/>
      <c r="R296" s="264">
        <f t="shared" si="100"/>
        <v>0</v>
      </c>
      <c r="S296" s="31"/>
      <c r="T296" s="32"/>
      <c r="U296" s="264">
        <f t="shared" si="101"/>
        <v>0</v>
      </c>
      <c r="V296" s="31"/>
      <c r="W296" s="32"/>
      <c r="X296" s="265">
        <f t="shared" si="102"/>
        <v>0</v>
      </c>
      <c r="Y296" s="266">
        <f t="shared" si="103"/>
        <v>0</v>
      </c>
    </row>
    <row r="297" spans="1:25" ht="12.75">
      <c r="A297" s="263">
        <f>IF(B297&lt;&gt;"",MAX($A$8:A296)+1,"")</f>
      </c>
      <c r="B297" s="450"/>
      <c r="C297" s="42"/>
      <c r="D297" s="42"/>
      <c r="E297" s="42"/>
      <c r="F297" s="42"/>
      <c r="G297" s="42"/>
      <c r="H297" s="42"/>
      <c r="I297" s="42"/>
      <c r="J297" s="42"/>
      <c r="K297" s="42"/>
      <c r="L297" s="30"/>
      <c r="M297" s="31"/>
      <c r="N297" s="32"/>
      <c r="O297" s="264">
        <f t="shared" si="99"/>
        <v>0</v>
      </c>
      <c r="P297" s="31"/>
      <c r="Q297" s="32"/>
      <c r="R297" s="264">
        <f t="shared" si="100"/>
        <v>0</v>
      </c>
      <c r="S297" s="31"/>
      <c r="T297" s="32"/>
      <c r="U297" s="264">
        <f t="shared" si="101"/>
        <v>0</v>
      </c>
      <c r="V297" s="31"/>
      <c r="W297" s="32"/>
      <c r="X297" s="265">
        <f t="shared" si="102"/>
        <v>0</v>
      </c>
      <c r="Y297" s="266">
        <f t="shared" si="103"/>
        <v>0</v>
      </c>
    </row>
    <row r="298" spans="1:25" ht="12.75">
      <c r="A298" s="263">
        <f>IF(B298&lt;&gt;"",MAX($A$8:A297)+1,"")</f>
      </c>
      <c r="B298" s="450"/>
      <c r="C298" s="42"/>
      <c r="D298" s="42"/>
      <c r="E298" s="42"/>
      <c r="F298" s="42"/>
      <c r="G298" s="42"/>
      <c r="H298" s="42"/>
      <c r="I298" s="42"/>
      <c r="J298" s="42"/>
      <c r="K298" s="42"/>
      <c r="L298" s="30"/>
      <c r="M298" s="31"/>
      <c r="N298" s="32"/>
      <c r="O298" s="264">
        <f t="shared" si="99"/>
        <v>0</v>
      </c>
      <c r="P298" s="31"/>
      <c r="Q298" s="32"/>
      <c r="R298" s="264">
        <f t="shared" si="100"/>
        <v>0</v>
      </c>
      <c r="S298" s="31"/>
      <c r="T298" s="32"/>
      <c r="U298" s="264">
        <f t="shared" si="101"/>
        <v>0</v>
      </c>
      <c r="V298" s="31"/>
      <c r="W298" s="32"/>
      <c r="X298" s="265">
        <f t="shared" si="102"/>
        <v>0</v>
      </c>
      <c r="Y298" s="266">
        <f t="shared" si="103"/>
        <v>0</v>
      </c>
    </row>
    <row r="299" spans="1:25" ht="12.75">
      <c r="A299" s="263">
        <f>IF(B299&lt;&gt;"",MAX($A$8:A298)+1,"")</f>
      </c>
      <c r="B299" s="450"/>
      <c r="C299" s="42"/>
      <c r="D299" s="42"/>
      <c r="E299" s="42"/>
      <c r="F299" s="42"/>
      <c r="G299" s="42"/>
      <c r="H299" s="42"/>
      <c r="I299" s="42"/>
      <c r="J299" s="42"/>
      <c r="K299" s="42"/>
      <c r="L299" s="30"/>
      <c r="M299" s="31"/>
      <c r="N299" s="32"/>
      <c r="O299" s="264">
        <f t="shared" si="99"/>
        <v>0</v>
      </c>
      <c r="P299" s="31"/>
      <c r="Q299" s="32"/>
      <c r="R299" s="264">
        <f t="shared" si="100"/>
        <v>0</v>
      </c>
      <c r="S299" s="31"/>
      <c r="T299" s="32"/>
      <c r="U299" s="264">
        <f t="shared" si="101"/>
        <v>0</v>
      </c>
      <c r="V299" s="31"/>
      <c r="W299" s="32"/>
      <c r="X299" s="265">
        <f t="shared" si="102"/>
        <v>0</v>
      </c>
      <c r="Y299" s="266">
        <f t="shared" si="103"/>
        <v>0</v>
      </c>
    </row>
    <row r="300" spans="1:25" ht="12.75">
      <c r="A300" s="263">
        <f>IF(B300&lt;&gt;"",MAX($A$8:A299)+1,"")</f>
      </c>
      <c r="B300" s="450"/>
      <c r="C300" s="42"/>
      <c r="D300" s="42"/>
      <c r="E300" s="42"/>
      <c r="F300" s="42"/>
      <c r="G300" s="42"/>
      <c r="H300" s="42"/>
      <c r="I300" s="42"/>
      <c r="J300" s="42"/>
      <c r="K300" s="42"/>
      <c r="L300" s="30"/>
      <c r="M300" s="31"/>
      <c r="N300" s="32"/>
      <c r="O300" s="264">
        <f t="shared" si="99"/>
        <v>0</v>
      </c>
      <c r="P300" s="31"/>
      <c r="Q300" s="32"/>
      <c r="R300" s="264">
        <f t="shared" si="100"/>
        <v>0</v>
      </c>
      <c r="S300" s="31"/>
      <c r="T300" s="32"/>
      <c r="U300" s="264">
        <f t="shared" si="101"/>
        <v>0</v>
      </c>
      <c r="V300" s="31"/>
      <c r="W300" s="32"/>
      <c r="X300" s="265">
        <f t="shared" si="102"/>
        <v>0</v>
      </c>
      <c r="Y300" s="266">
        <f t="shared" si="103"/>
        <v>0</v>
      </c>
    </row>
    <row r="301" spans="1:25" ht="12.75">
      <c r="A301" s="263">
        <f>IF(B301&lt;&gt;"",MAX($A$8:A300)+1,"")</f>
      </c>
      <c r="B301" s="450"/>
      <c r="C301" s="42"/>
      <c r="D301" s="42"/>
      <c r="E301" s="42"/>
      <c r="F301" s="42"/>
      <c r="G301" s="42"/>
      <c r="H301" s="42"/>
      <c r="I301" s="42"/>
      <c r="J301" s="42"/>
      <c r="K301" s="42"/>
      <c r="L301" s="30"/>
      <c r="M301" s="31"/>
      <c r="N301" s="32"/>
      <c r="O301" s="264">
        <f t="shared" si="99"/>
        <v>0</v>
      </c>
      <c r="P301" s="31"/>
      <c r="Q301" s="32"/>
      <c r="R301" s="264">
        <f t="shared" si="100"/>
        <v>0</v>
      </c>
      <c r="S301" s="31"/>
      <c r="T301" s="32"/>
      <c r="U301" s="264">
        <f t="shared" si="101"/>
        <v>0</v>
      </c>
      <c r="V301" s="31"/>
      <c r="W301" s="32"/>
      <c r="X301" s="265">
        <f t="shared" si="102"/>
        <v>0</v>
      </c>
      <c r="Y301" s="266">
        <f t="shared" si="103"/>
        <v>0</v>
      </c>
    </row>
    <row r="302" spans="1:25" ht="12.75">
      <c r="A302" s="263">
        <f>IF(B302&lt;&gt;"",MAX($A$8:A301)+1,"")</f>
      </c>
      <c r="B302" s="450"/>
      <c r="C302" s="42"/>
      <c r="D302" s="42"/>
      <c r="E302" s="42"/>
      <c r="F302" s="42"/>
      <c r="G302" s="42"/>
      <c r="H302" s="42"/>
      <c r="I302" s="42"/>
      <c r="J302" s="42"/>
      <c r="K302" s="42"/>
      <c r="L302" s="30"/>
      <c r="M302" s="31"/>
      <c r="N302" s="32"/>
      <c r="O302" s="264">
        <f t="shared" si="99"/>
        <v>0</v>
      </c>
      <c r="P302" s="31"/>
      <c r="Q302" s="32"/>
      <c r="R302" s="264">
        <f t="shared" si="100"/>
        <v>0</v>
      </c>
      <c r="S302" s="31"/>
      <c r="T302" s="32"/>
      <c r="U302" s="264">
        <f t="shared" si="101"/>
        <v>0</v>
      </c>
      <c r="V302" s="31"/>
      <c r="W302" s="32"/>
      <c r="X302" s="265">
        <f t="shared" si="102"/>
        <v>0</v>
      </c>
      <c r="Y302" s="266">
        <f t="shared" si="103"/>
        <v>0</v>
      </c>
    </row>
    <row r="303" spans="1:25" ht="12.75">
      <c r="A303" s="263">
        <f>IF(B303&lt;&gt;"",MAX($A$8:A302)+1,"")</f>
      </c>
      <c r="B303" s="450"/>
      <c r="C303" s="42"/>
      <c r="D303" s="42"/>
      <c r="E303" s="42"/>
      <c r="F303" s="42"/>
      <c r="G303" s="42"/>
      <c r="H303" s="42"/>
      <c r="I303" s="42"/>
      <c r="J303" s="42"/>
      <c r="K303" s="42"/>
      <c r="L303" s="30"/>
      <c r="M303" s="31"/>
      <c r="N303" s="32"/>
      <c r="O303" s="264">
        <f t="shared" si="99"/>
        <v>0</v>
      </c>
      <c r="P303" s="31"/>
      <c r="Q303" s="32"/>
      <c r="R303" s="264">
        <f t="shared" si="100"/>
        <v>0</v>
      </c>
      <c r="S303" s="31"/>
      <c r="T303" s="32"/>
      <c r="U303" s="264">
        <f t="shared" si="101"/>
        <v>0</v>
      </c>
      <c r="V303" s="31"/>
      <c r="W303" s="32"/>
      <c r="X303" s="265">
        <f t="shared" si="102"/>
        <v>0</v>
      </c>
      <c r="Y303" s="266">
        <f t="shared" si="103"/>
        <v>0</v>
      </c>
    </row>
    <row r="304" spans="1:25" ht="12.75">
      <c r="A304" s="263">
        <f>IF(B304&lt;&gt;"",MAX($A$8:A303)+1,"")</f>
      </c>
      <c r="B304" s="450"/>
      <c r="C304" s="42"/>
      <c r="D304" s="42"/>
      <c r="E304" s="42"/>
      <c r="F304" s="42"/>
      <c r="G304" s="42"/>
      <c r="H304" s="42"/>
      <c r="I304" s="42"/>
      <c r="J304" s="42"/>
      <c r="K304" s="42"/>
      <c r="L304" s="30"/>
      <c r="M304" s="31"/>
      <c r="N304" s="32"/>
      <c r="O304" s="264">
        <f t="shared" si="99"/>
        <v>0</v>
      </c>
      <c r="P304" s="31"/>
      <c r="Q304" s="32"/>
      <c r="R304" s="264">
        <f t="shared" si="100"/>
        <v>0</v>
      </c>
      <c r="S304" s="31"/>
      <c r="T304" s="32"/>
      <c r="U304" s="264">
        <f t="shared" si="101"/>
        <v>0</v>
      </c>
      <c r="V304" s="31"/>
      <c r="W304" s="32"/>
      <c r="X304" s="265">
        <f t="shared" si="102"/>
        <v>0</v>
      </c>
      <c r="Y304" s="266">
        <f t="shared" si="103"/>
        <v>0</v>
      </c>
    </row>
    <row r="305" spans="1:25" ht="12.75">
      <c r="A305" s="263">
        <f>IF(B305&lt;&gt;"",MAX($A$8:A304)+1,"")</f>
      </c>
      <c r="B305" s="450"/>
      <c r="C305" s="42"/>
      <c r="D305" s="42"/>
      <c r="E305" s="42"/>
      <c r="F305" s="42"/>
      <c r="G305" s="42"/>
      <c r="H305" s="42"/>
      <c r="I305" s="42"/>
      <c r="J305" s="42"/>
      <c r="K305" s="42"/>
      <c r="L305" s="30"/>
      <c r="M305" s="31"/>
      <c r="N305" s="32"/>
      <c r="O305" s="264">
        <f t="shared" si="99"/>
        <v>0</v>
      </c>
      <c r="P305" s="31"/>
      <c r="Q305" s="32"/>
      <c r="R305" s="264">
        <f t="shared" si="100"/>
        <v>0</v>
      </c>
      <c r="S305" s="31"/>
      <c r="T305" s="32"/>
      <c r="U305" s="264">
        <f t="shared" si="101"/>
        <v>0</v>
      </c>
      <c r="V305" s="31"/>
      <c r="W305" s="32"/>
      <c r="X305" s="265">
        <f t="shared" si="102"/>
        <v>0</v>
      </c>
      <c r="Y305" s="266">
        <f t="shared" si="103"/>
        <v>0</v>
      </c>
    </row>
    <row r="306" spans="1:25" ht="12.75">
      <c r="A306" s="263">
        <f>IF(B306&lt;&gt;"",MAX($A$8:A305)+1,"")</f>
      </c>
      <c r="B306" s="450"/>
      <c r="C306" s="42"/>
      <c r="D306" s="42"/>
      <c r="E306" s="42"/>
      <c r="F306" s="42"/>
      <c r="G306" s="42"/>
      <c r="H306" s="42"/>
      <c r="I306" s="42"/>
      <c r="J306" s="42"/>
      <c r="K306" s="42"/>
      <c r="L306" s="30"/>
      <c r="M306" s="31"/>
      <c r="N306" s="32"/>
      <c r="O306" s="264">
        <f t="shared" si="99"/>
        <v>0</v>
      </c>
      <c r="P306" s="31"/>
      <c r="Q306" s="32"/>
      <c r="R306" s="264">
        <f t="shared" si="100"/>
        <v>0</v>
      </c>
      <c r="S306" s="31"/>
      <c r="T306" s="32"/>
      <c r="U306" s="264">
        <f t="shared" si="101"/>
        <v>0</v>
      </c>
      <c r="V306" s="31"/>
      <c r="W306" s="32"/>
      <c r="X306" s="265">
        <f t="shared" si="102"/>
        <v>0</v>
      </c>
      <c r="Y306" s="266">
        <f t="shared" si="103"/>
        <v>0</v>
      </c>
    </row>
    <row r="307" spans="1:25" ht="12.75">
      <c r="A307" s="263">
        <f>IF(B307&lt;&gt;"",MAX($A$8:A306)+1,"")</f>
      </c>
      <c r="B307" s="450"/>
      <c r="C307" s="42"/>
      <c r="D307" s="42"/>
      <c r="E307" s="42"/>
      <c r="F307" s="42"/>
      <c r="G307" s="42"/>
      <c r="H307" s="42"/>
      <c r="I307" s="42"/>
      <c r="J307" s="42"/>
      <c r="K307" s="42"/>
      <c r="L307" s="30"/>
      <c r="M307" s="31"/>
      <c r="N307" s="32"/>
      <c r="O307" s="264">
        <f t="shared" si="99"/>
        <v>0</v>
      </c>
      <c r="P307" s="31"/>
      <c r="Q307" s="32"/>
      <c r="R307" s="264">
        <f t="shared" si="100"/>
        <v>0</v>
      </c>
      <c r="S307" s="31"/>
      <c r="T307" s="32"/>
      <c r="U307" s="264">
        <f t="shared" si="101"/>
        <v>0</v>
      </c>
      <c r="V307" s="31"/>
      <c r="W307" s="32"/>
      <c r="X307" s="265">
        <f t="shared" si="102"/>
        <v>0</v>
      </c>
      <c r="Y307" s="266">
        <f aca="true" t="shared" si="104" ref="Y307:Y316">O307+R307+U307+X307</f>
        <v>0</v>
      </c>
    </row>
    <row r="308" spans="1:25" ht="12.75">
      <c r="A308" s="263">
        <f>IF(B308&lt;&gt;"",MAX($A$8:A307)+1,"")</f>
      </c>
      <c r="B308" s="450"/>
      <c r="C308" s="42"/>
      <c r="D308" s="42"/>
      <c r="E308" s="42"/>
      <c r="F308" s="42"/>
      <c r="G308" s="42"/>
      <c r="H308" s="42"/>
      <c r="I308" s="42"/>
      <c r="J308" s="42"/>
      <c r="K308" s="42"/>
      <c r="L308" s="45"/>
      <c r="M308" s="31"/>
      <c r="N308" s="32"/>
      <c r="O308" s="264">
        <f t="shared" si="96"/>
        <v>0</v>
      </c>
      <c r="P308" s="31"/>
      <c r="Q308" s="32"/>
      <c r="R308" s="264">
        <f aca="true" t="shared" si="105" ref="R308:R316">SUM(P308*Q308)</f>
        <v>0</v>
      </c>
      <c r="S308" s="31"/>
      <c r="T308" s="32"/>
      <c r="U308" s="264">
        <f t="shared" si="97"/>
        <v>0</v>
      </c>
      <c r="V308" s="31"/>
      <c r="W308" s="32"/>
      <c r="X308" s="265">
        <f t="shared" si="98"/>
        <v>0</v>
      </c>
      <c r="Y308" s="266">
        <f t="shared" si="104"/>
        <v>0</v>
      </c>
    </row>
    <row r="309" spans="1:25" ht="12.75">
      <c r="A309" s="263">
        <f>IF(B309&lt;&gt;"",MAX($A$8:A308)+1,"")</f>
      </c>
      <c r="B309" s="450"/>
      <c r="C309" s="42"/>
      <c r="D309" s="42"/>
      <c r="E309" s="42"/>
      <c r="F309" s="42"/>
      <c r="G309" s="42"/>
      <c r="H309" s="42"/>
      <c r="I309" s="42"/>
      <c r="J309" s="42"/>
      <c r="K309" s="42"/>
      <c r="L309" s="45"/>
      <c r="M309" s="31"/>
      <c r="N309" s="32"/>
      <c r="O309" s="264">
        <f t="shared" si="96"/>
        <v>0</v>
      </c>
      <c r="P309" s="31"/>
      <c r="Q309" s="32"/>
      <c r="R309" s="264">
        <f t="shared" si="105"/>
        <v>0</v>
      </c>
      <c r="S309" s="31"/>
      <c r="T309" s="32"/>
      <c r="U309" s="264">
        <f t="shared" si="97"/>
        <v>0</v>
      </c>
      <c r="V309" s="31"/>
      <c r="W309" s="32"/>
      <c r="X309" s="265">
        <f t="shared" si="98"/>
        <v>0</v>
      </c>
      <c r="Y309" s="266">
        <f t="shared" si="104"/>
        <v>0</v>
      </c>
    </row>
    <row r="310" spans="1:25" ht="12.75">
      <c r="A310" s="263">
        <f>IF(B310&lt;&gt;"",MAX($A$8:A309)+1,"")</f>
      </c>
      <c r="B310" s="450"/>
      <c r="C310" s="42"/>
      <c r="D310" s="42"/>
      <c r="E310" s="42"/>
      <c r="F310" s="42"/>
      <c r="G310" s="42"/>
      <c r="H310" s="42"/>
      <c r="I310" s="42"/>
      <c r="J310" s="42"/>
      <c r="K310" s="42"/>
      <c r="L310" s="45"/>
      <c r="M310" s="31"/>
      <c r="N310" s="32"/>
      <c r="O310" s="264">
        <f t="shared" si="96"/>
        <v>0</v>
      </c>
      <c r="P310" s="31"/>
      <c r="Q310" s="32"/>
      <c r="R310" s="264">
        <f t="shared" si="105"/>
        <v>0</v>
      </c>
      <c r="S310" s="31"/>
      <c r="T310" s="32"/>
      <c r="U310" s="264">
        <f t="shared" si="97"/>
        <v>0</v>
      </c>
      <c r="V310" s="31"/>
      <c r="W310" s="32"/>
      <c r="X310" s="265">
        <f t="shared" si="98"/>
        <v>0</v>
      </c>
      <c r="Y310" s="266">
        <f t="shared" si="104"/>
        <v>0</v>
      </c>
    </row>
    <row r="311" spans="1:25" ht="12.75">
      <c r="A311" s="263">
        <f>IF(B311&lt;&gt;"",MAX($A$8:A310)+1,"")</f>
      </c>
      <c r="B311" s="450"/>
      <c r="C311" s="29"/>
      <c r="D311" s="29"/>
      <c r="E311" s="29"/>
      <c r="F311" s="29"/>
      <c r="G311" s="29"/>
      <c r="H311" s="29"/>
      <c r="I311" s="29"/>
      <c r="J311" s="29"/>
      <c r="K311" s="29"/>
      <c r="L311" s="45"/>
      <c r="M311" s="31"/>
      <c r="N311" s="32"/>
      <c r="O311" s="264">
        <f t="shared" si="96"/>
        <v>0</v>
      </c>
      <c r="P311" s="31"/>
      <c r="Q311" s="32"/>
      <c r="R311" s="264">
        <f t="shared" si="105"/>
        <v>0</v>
      </c>
      <c r="S311" s="31"/>
      <c r="T311" s="32"/>
      <c r="U311" s="264">
        <f t="shared" si="97"/>
        <v>0</v>
      </c>
      <c r="V311" s="31"/>
      <c r="W311" s="32"/>
      <c r="X311" s="265">
        <f t="shared" si="98"/>
        <v>0</v>
      </c>
      <c r="Y311" s="266">
        <f t="shared" si="104"/>
        <v>0</v>
      </c>
    </row>
    <row r="312" spans="1:25" ht="12.75">
      <c r="A312" s="263">
        <f>IF(B312&lt;&gt;"",MAX($A$8:A311)+1,"")</f>
      </c>
      <c r="B312" s="450"/>
      <c r="C312" s="29"/>
      <c r="D312" s="29"/>
      <c r="E312" s="29"/>
      <c r="F312" s="29"/>
      <c r="G312" s="29"/>
      <c r="H312" s="29"/>
      <c r="I312" s="29"/>
      <c r="J312" s="29"/>
      <c r="K312" s="29"/>
      <c r="L312" s="45"/>
      <c r="M312" s="31"/>
      <c r="N312" s="32"/>
      <c r="O312" s="264">
        <f t="shared" si="96"/>
        <v>0</v>
      </c>
      <c r="P312" s="31"/>
      <c r="Q312" s="32"/>
      <c r="R312" s="264">
        <f t="shared" si="105"/>
        <v>0</v>
      </c>
      <c r="S312" s="31"/>
      <c r="T312" s="32"/>
      <c r="U312" s="264">
        <f t="shared" si="97"/>
        <v>0</v>
      </c>
      <c r="V312" s="31"/>
      <c r="W312" s="32"/>
      <c r="X312" s="265">
        <f t="shared" si="98"/>
        <v>0</v>
      </c>
      <c r="Y312" s="266">
        <f t="shared" si="104"/>
        <v>0</v>
      </c>
    </row>
    <row r="313" spans="1:25" ht="12.75">
      <c r="A313" s="263">
        <f>IF(B313&lt;&gt;"",MAX($A$8:A312)+1,"")</f>
      </c>
      <c r="B313" s="450"/>
      <c r="C313" s="29"/>
      <c r="D313" s="29"/>
      <c r="E313" s="29"/>
      <c r="F313" s="29"/>
      <c r="G313" s="29"/>
      <c r="H313" s="29"/>
      <c r="I313" s="29"/>
      <c r="J313" s="29"/>
      <c r="K313" s="29"/>
      <c r="L313" s="45"/>
      <c r="M313" s="31"/>
      <c r="N313" s="32"/>
      <c r="O313" s="264">
        <f t="shared" si="96"/>
        <v>0</v>
      </c>
      <c r="P313" s="31"/>
      <c r="Q313" s="32"/>
      <c r="R313" s="264">
        <f t="shared" si="105"/>
        <v>0</v>
      </c>
      <c r="S313" s="31"/>
      <c r="T313" s="32"/>
      <c r="U313" s="264">
        <f t="shared" si="97"/>
        <v>0</v>
      </c>
      <c r="V313" s="31"/>
      <c r="W313" s="32"/>
      <c r="X313" s="265">
        <f t="shared" si="98"/>
        <v>0</v>
      </c>
      <c r="Y313" s="266">
        <f t="shared" si="104"/>
        <v>0</v>
      </c>
    </row>
    <row r="314" spans="1:25" ht="12.75">
      <c r="A314" s="263">
        <f>IF(B314&lt;&gt;"",MAX($A$8:A313)+1,"")</f>
      </c>
      <c r="B314" s="450"/>
      <c r="C314" s="29"/>
      <c r="D314" s="29"/>
      <c r="E314" s="29"/>
      <c r="F314" s="29"/>
      <c r="G314" s="29"/>
      <c r="H314" s="29"/>
      <c r="I314" s="29"/>
      <c r="J314" s="29"/>
      <c r="K314" s="29"/>
      <c r="L314" s="45"/>
      <c r="M314" s="31"/>
      <c r="N314" s="32"/>
      <c r="O314" s="264">
        <f t="shared" si="96"/>
        <v>0</v>
      </c>
      <c r="P314" s="31"/>
      <c r="Q314" s="32"/>
      <c r="R314" s="264">
        <f t="shared" si="105"/>
        <v>0</v>
      </c>
      <c r="S314" s="31"/>
      <c r="T314" s="32"/>
      <c r="U314" s="264">
        <f t="shared" si="97"/>
        <v>0</v>
      </c>
      <c r="V314" s="31"/>
      <c r="W314" s="32"/>
      <c r="X314" s="265">
        <f t="shared" si="98"/>
        <v>0</v>
      </c>
      <c r="Y314" s="266">
        <f t="shared" si="104"/>
        <v>0</v>
      </c>
    </row>
    <row r="315" spans="1:25" ht="12.75">
      <c r="A315" s="263">
        <f>IF(B315&lt;&gt;"",MAX($A$8:A314)+1,"")</f>
      </c>
      <c r="B315" s="450"/>
      <c r="C315" s="29"/>
      <c r="D315" s="29"/>
      <c r="E315" s="29"/>
      <c r="F315" s="29"/>
      <c r="G315" s="29"/>
      <c r="H315" s="29"/>
      <c r="I315" s="29"/>
      <c r="J315" s="29"/>
      <c r="K315" s="29"/>
      <c r="L315" s="45"/>
      <c r="M315" s="31"/>
      <c r="N315" s="32"/>
      <c r="O315" s="264">
        <f t="shared" si="96"/>
        <v>0</v>
      </c>
      <c r="P315" s="31"/>
      <c r="Q315" s="32"/>
      <c r="R315" s="264">
        <f t="shared" si="105"/>
        <v>0</v>
      </c>
      <c r="S315" s="31"/>
      <c r="T315" s="32"/>
      <c r="U315" s="264">
        <f t="shared" si="97"/>
        <v>0</v>
      </c>
      <c r="V315" s="31"/>
      <c r="W315" s="32"/>
      <c r="X315" s="265">
        <f t="shared" si="98"/>
        <v>0</v>
      </c>
      <c r="Y315" s="266">
        <f t="shared" si="104"/>
        <v>0</v>
      </c>
    </row>
    <row r="316" spans="1:25" ht="13.5" thickBot="1">
      <c r="A316" s="267">
        <f>IF(B316&lt;&gt;"",MAX($A$8:A315)+1,"")</f>
      </c>
      <c r="B316" s="450"/>
      <c r="C316" s="35"/>
      <c r="D316" s="35"/>
      <c r="E316" s="35"/>
      <c r="F316" s="35"/>
      <c r="G316" s="35"/>
      <c r="H316" s="35"/>
      <c r="I316" s="35"/>
      <c r="J316" s="35"/>
      <c r="K316" s="35"/>
      <c r="L316" s="46"/>
      <c r="M316" s="37"/>
      <c r="N316" s="38"/>
      <c r="O316" s="269">
        <f t="shared" si="96"/>
        <v>0</v>
      </c>
      <c r="P316" s="37"/>
      <c r="Q316" s="38"/>
      <c r="R316" s="269">
        <f t="shared" si="105"/>
        <v>0</v>
      </c>
      <c r="S316" s="37"/>
      <c r="T316" s="38"/>
      <c r="U316" s="269">
        <f t="shared" si="97"/>
        <v>0</v>
      </c>
      <c r="V316" s="37"/>
      <c r="W316" s="38"/>
      <c r="X316" s="273">
        <f t="shared" si="98"/>
        <v>0</v>
      </c>
      <c r="Y316" s="271">
        <f t="shared" si="104"/>
        <v>0</v>
      </c>
    </row>
    <row r="317" spans="1:25" ht="13.5" customHeight="1" thickBot="1">
      <c r="A317" s="275"/>
      <c r="B317" s="809">
        <f>Budżet_ogółem!$B$16</f>
      </c>
      <c r="C317" s="810"/>
      <c r="D317" s="810"/>
      <c r="E317" s="810"/>
      <c r="F317" s="810"/>
      <c r="G317" s="810"/>
      <c r="H317" s="810"/>
      <c r="I317" s="810"/>
      <c r="J317" s="810"/>
      <c r="K317" s="810"/>
      <c r="L317" s="811"/>
      <c r="M317" s="821">
        <f>SUM(O318:O347)</f>
        <v>0</v>
      </c>
      <c r="N317" s="822"/>
      <c r="O317" s="823"/>
      <c r="P317" s="821">
        <f>SUM(R318:R347)</f>
        <v>0</v>
      </c>
      <c r="Q317" s="822"/>
      <c r="R317" s="823"/>
      <c r="S317" s="821">
        <f>SUM(U318:U347)</f>
        <v>0</v>
      </c>
      <c r="T317" s="822"/>
      <c r="U317" s="823"/>
      <c r="V317" s="821">
        <f>SUM(X318:X347)</f>
        <v>0</v>
      </c>
      <c r="W317" s="822"/>
      <c r="X317" s="823"/>
      <c r="Y317" s="335">
        <f>M317+P317+S317+V317</f>
        <v>0</v>
      </c>
    </row>
    <row r="318" spans="1:25" ht="12.75">
      <c r="A318" s="258">
        <f>IF(B318&lt;&gt;"",MAX($A$8:A317)+1,"")</f>
      </c>
      <c r="B318" s="450"/>
      <c r="C318" s="29"/>
      <c r="D318" s="29"/>
      <c r="E318" s="29"/>
      <c r="F318" s="29"/>
      <c r="G318" s="29"/>
      <c r="H318" s="29"/>
      <c r="I318" s="29"/>
      <c r="J318" s="29"/>
      <c r="K318" s="29"/>
      <c r="L318" s="41"/>
      <c r="M318" s="25"/>
      <c r="N318" s="26"/>
      <c r="O318" s="260">
        <f>SUM(M318*N318)</f>
        <v>0</v>
      </c>
      <c r="P318" s="25"/>
      <c r="Q318" s="26"/>
      <c r="R318" s="260">
        <f>SUM(P318*Q318)</f>
        <v>0</v>
      </c>
      <c r="S318" s="25"/>
      <c r="T318" s="26"/>
      <c r="U318" s="260">
        <f>SUM(S318*T318)</f>
        <v>0</v>
      </c>
      <c r="V318" s="25"/>
      <c r="W318" s="26"/>
      <c r="X318" s="272">
        <f>SUM(V318*W318)</f>
        <v>0</v>
      </c>
      <c r="Y318" s="262">
        <f aca="true" t="shared" si="106" ref="Y318:Y325">O318+R318+U318+X318</f>
        <v>0</v>
      </c>
    </row>
    <row r="319" spans="1:25" ht="12.75">
      <c r="A319" s="263">
        <f>IF(B319&lt;&gt;"",MAX($A$8:A318)+1,"")</f>
      </c>
      <c r="B319" s="450"/>
      <c r="C319" s="42"/>
      <c r="D319" s="42"/>
      <c r="E319" s="42"/>
      <c r="F319" s="42"/>
      <c r="G319" s="42"/>
      <c r="H319" s="42"/>
      <c r="I319" s="42"/>
      <c r="J319" s="42"/>
      <c r="K319" s="42"/>
      <c r="L319" s="30"/>
      <c r="M319" s="31"/>
      <c r="N319" s="32"/>
      <c r="O319" s="264">
        <f aca="true" t="shared" si="107" ref="O319:O347">SUM(M319*N319)</f>
        <v>0</v>
      </c>
      <c r="P319" s="31"/>
      <c r="Q319" s="32"/>
      <c r="R319" s="264">
        <f aca="true" t="shared" si="108" ref="R319:R347">SUM(P319*Q319)</f>
        <v>0</v>
      </c>
      <c r="S319" s="31"/>
      <c r="T319" s="32"/>
      <c r="U319" s="264">
        <f aca="true" t="shared" si="109" ref="U319:U347">SUM(S319*T319)</f>
        <v>0</v>
      </c>
      <c r="V319" s="31"/>
      <c r="W319" s="32"/>
      <c r="X319" s="265">
        <f aca="true" t="shared" si="110" ref="X319:X347">SUM(V319*W319)</f>
        <v>0</v>
      </c>
      <c r="Y319" s="266">
        <f t="shared" si="106"/>
        <v>0</v>
      </c>
    </row>
    <row r="320" spans="1:25" ht="12.75">
      <c r="A320" s="263">
        <f>IF(B320&lt;&gt;"",MAX($A$8:A319)+1,"")</f>
      </c>
      <c r="B320" s="450"/>
      <c r="C320" s="42"/>
      <c r="D320" s="42"/>
      <c r="E320" s="42"/>
      <c r="F320" s="42"/>
      <c r="G320" s="42"/>
      <c r="H320" s="42"/>
      <c r="I320" s="42"/>
      <c r="J320" s="42"/>
      <c r="K320" s="42"/>
      <c r="L320" s="30"/>
      <c r="M320" s="31"/>
      <c r="N320" s="32"/>
      <c r="O320" s="264">
        <f t="shared" si="107"/>
        <v>0</v>
      </c>
      <c r="P320" s="31"/>
      <c r="Q320" s="32"/>
      <c r="R320" s="264">
        <f t="shared" si="108"/>
        <v>0</v>
      </c>
      <c r="S320" s="31"/>
      <c r="T320" s="32"/>
      <c r="U320" s="264">
        <f t="shared" si="109"/>
        <v>0</v>
      </c>
      <c r="V320" s="31"/>
      <c r="W320" s="32"/>
      <c r="X320" s="265">
        <f t="shared" si="110"/>
        <v>0</v>
      </c>
      <c r="Y320" s="266">
        <f t="shared" si="106"/>
        <v>0</v>
      </c>
    </row>
    <row r="321" spans="1:25" ht="12.75">
      <c r="A321" s="263">
        <f>IF(B321&lt;&gt;"",MAX($A$8:A320)+1,"")</f>
      </c>
      <c r="B321" s="450"/>
      <c r="C321" s="42"/>
      <c r="D321" s="42"/>
      <c r="E321" s="42"/>
      <c r="F321" s="42"/>
      <c r="G321" s="42"/>
      <c r="H321" s="42"/>
      <c r="I321" s="42"/>
      <c r="J321" s="42"/>
      <c r="K321" s="42"/>
      <c r="L321" s="30"/>
      <c r="M321" s="31"/>
      <c r="N321" s="32"/>
      <c r="O321" s="264">
        <f t="shared" si="107"/>
        <v>0</v>
      </c>
      <c r="P321" s="31"/>
      <c r="Q321" s="32"/>
      <c r="R321" s="264">
        <f t="shared" si="108"/>
        <v>0</v>
      </c>
      <c r="S321" s="31"/>
      <c r="T321" s="32"/>
      <c r="U321" s="264">
        <f t="shared" si="109"/>
        <v>0</v>
      </c>
      <c r="V321" s="31"/>
      <c r="W321" s="32"/>
      <c r="X321" s="265">
        <f t="shared" si="110"/>
        <v>0</v>
      </c>
      <c r="Y321" s="266">
        <f t="shared" si="106"/>
        <v>0</v>
      </c>
    </row>
    <row r="322" spans="1:25" ht="12.75">
      <c r="A322" s="263">
        <f>IF(B322&lt;&gt;"",MAX($A$8:A321)+1,"")</f>
      </c>
      <c r="B322" s="450"/>
      <c r="C322" s="42"/>
      <c r="D322" s="42"/>
      <c r="E322" s="42"/>
      <c r="F322" s="42"/>
      <c r="G322" s="42"/>
      <c r="H322" s="42"/>
      <c r="I322" s="42"/>
      <c r="J322" s="42"/>
      <c r="K322" s="42"/>
      <c r="L322" s="30"/>
      <c r="M322" s="31"/>
      <c r="N322" s="32"/>
      <c r="O322" s="264">
        <f t="shared" si="107"/>
        <v>0</v>
      </c>
      <c r="P322" s="31"/>
      <c r="Q322" s="32"/>
      <c r="R322" s="264">
        <f t="shared" si="108"/>
        <v>0</v>
      </c>
      <c r="S322" s="31"/>
      <c r="T322" s="32"/>
      <c r="U322" s="264">
        <f t="shared" si="109"/>
        <v>0</v>
      </c>
      <c r="V322" s="31"/>
      <c r="W322" s="32"/>
      <c r="X322" s="265">
        <f t="shared" si="110"/>
        <v>0</v>
      </c>
      <c r="Y322" s="266">
        <f t="shared" si="106"/>
        <v>0</v>
      </c>
    </row>
    <row r="323" spans="1:25" ht="12.75">
      <c r="A323" s="494">
        <f>IF(B323&lt;&gt;"",MAX($A$8:A322)+1,"")</f>
      </c>
      <c r="B323" s="452"/>
      <c r="C323" s="43"/>
      <c r="D323" s="43"/>
      <c r="E323" s="43"/>
      <c r="F323" s="43"/>
      <c r="G323" s="43"/>
      <c r="H323" s="43"/>
      <c r="I323" s="43"/>
      <c r="J323" s="43"/>
      <c r="K323" s="43"/>
      <c r="L323" s="36"/>
      <c r="M323" s="37"/>
      <c r="N323" s="38"/>
      <c r="O323" s="269">
        <f t="shared" si="107"/>
        <v>0</v>
      </c>
      <c r="P323" s="37"/>
      <c r="Q323" s="38"/>
      <c r="R323" s="269">
        <f t="shared" si="108"/>
        <v>0</v>
      </c>
      <c r="S323" s="37"/>
      <c r="T323" s="38"/>
      <c r="U323" s="269">
        <f t="shared" si="109"/>
        <v>0</v>
      </c>
      <c r="V323" s="37"/>
      <c r="W323" s="38"/>
      <c r="X323" s="273">
        <f t="shared" si="110"/>
        <v>0</v>
      </c>
      <c r="Y323" s="495">
        <f t="shared" si="106"/>
        <v>0</v>
      </c>
    </row>
    <row r="324" spans="1:25" ht="12.75">
      <c r="A324" s="263">
        <f>IF(B324&lt;&gt;"",MAX($A$8:A323)+1,"")</f>
      </c>
      <c r="B324" s="450"/>
      <c r="C324" s="42"/>
      <c r="D324" s="42"/>
      <c r="E324" s="42"/>
      <c r="F324" s="42"/>
      <c r="G324" s="42"/>
      <c r="H324" s="42"/>
      <c r="I324" s="42"/>
      <c r="J324" s="42"/>
      <c r="K324" s="42"/>
      <c r="L324" s="30"/>
      <c r="M324" s="31"/>
      <c r="N324" s="32"/>
      <c r="O324" s="264">
        <f>SUM(M324*N324)</f>
        <v>0</v>
      </c>
      <c r="P324" s="31"/>
      <c r="Q324" s="32"/>
      <c r="R324" s="264">
        <f>SUM(P324*Q324)</f>
        <v>0</v>
      </c>
      <c r="S324" s="31"/>
      <c r="T324" s="32"/>
      <c r="U324" s="264">
        <f>SUM(S324*T324)</f>
        <v>0</v>
      </c>
      <c r="V324" s="31"/>
      <c r="W324" s="32"/>
      <c r="X324" s="265">
        <f>SUM(V324*W324)</f>
        <v>0</v>
      </c>
      <c r="Y324" s="266">
        <f t="shared" si="106"/>
        <v>0</v>
      </c>
    </row>
    <row r="325" spans="1:25" ht="12.75">
      <c r="A325" s="263">
        <f>IF(B325&lt;&gt;"",MAX($A$8:A324)+1,"")</f>
      </c>
      <c r="B325" s="450"/>
      <c r="C325" s="42"/>
      <c r="D325" s="42"/>
      <c r="E325" s="42"/>
      <c r="F325" s="42"/>
      <c r="G325" s="42"/>
      <c r="H325" s="42"/>
      <c r="I325" s="42"/>
      <c r="J325" s="42"/>
      <c r="K325" s="42"/>
      <c r="L325" s="30"/>
      <c r="M325" s="31"/>
      <c r="N325" s="32"/>
      <c r="O325" s="264">
        <f aca="true" t="shared" si="111" ref="O325:O338">SUM(M325*N325)</f>
        <v>0</v>
      </c>
      <c r="P325" s="31"/>
      <c r="Q325" s="32"/>
      <c r="R325" s="264">
        <f aca="true" t="shared" si="112" ref="R325:R338">SUM(P325*Q325)</f>
        <v>0</v>
      </c>
      <c r="S325" s="31"/>
      <c r="T325" s="32"/>
      <c r="U325" s="264">
        <f aca="true" t="shared" si="113" ref="U325:U338">SUM(S325*T325)</f>
        <v>0</v>
      </c>
      <c r="V325" s="31"/>
      <c r="W325" s="32"/>
      <c r="X325" s="265">
        <f aca="true" t="shared" si="114" ref="X325:X338">SUM(V325*W325)</f>
        <v>0</v>
      </c>
      <c r="Y325" s="266">
        <f t="shared" si="106"/>
        <v>0</v>
      </c>
    </row>
    <row r="326" spans="1:25" ht="12.75">
      <c r="A326" s="263">
        <f>IF(B326&lt;&gt;"",MAX($A$8:A325)+1,"")</f>
      </c>
      <c r="B326" s="450"/>
      <c r="C326" s="42"/>
      <c r="D326" s="42"/>
      <c r="E326" s="42"/>
      <c r="F326" s="42"/>
      <c r="G326" s="42"/>
      <c r="H326" s="42"/>
      <c r="I326" s="42"/>
      <c r="J326" s="42"/>
      <c r="K326" s="42"/>
      <c r="L326" s="30"/>
      <c r="M326" s="31"/>
      <c r="N326" s="32"/>
      <c r="O326" s="264">
        <f t="shared" si="111"/>
        <v>0</v>
      </c>
      <c r="P326" s="31"/>
      <c r="Q326" s="32"/>
      <c r="R326" s="264">
        <f t="shared" si="112"/>
        <v>0</v>
      </c>
      <c r="S326" s="31"/>
      <c r="T326" s="32"/>
      <c r="U326" s="264">
        <f t="shared" si="113"/>
        <v>0</v>
      </c>
      <c r="V326" s="31"/>
      <c r="W326" s="32"/>
      <c r="X326" s="265">
        <f t="shared" si="114"/>
        <v>0</v>
      </c>
      <c r="Y326" s="266">
        <f aca="true" t="shared" si="115" ref="Y326:Y337">O326+R326+U326+X326</f>
        <v>0</v>
      </c>
    </row>
    <row r="327" spans="1:25" ht="12.75">
      <c r="A327" s="263">
        <f>IF(B327&lt;&gt;"",MAX($A$8:A326)+1,"")</f>
      </c>
      <c r="B327" s="450"/>
      <c r="C327" s="42"/>
      <c r="D327" s="42"/>
      <c r="E327" s="42"/>
      <c r="F327" s="42"/>
      <c r="G327" s="42"/>
      <c r="H327" s="42"/>
      <c r="I327" s="42"/>
      <c r="J327" s="42"/>
      <c r="K327" s="42"/>
      <c r="L327" s="30"/>
      <c r="M327" s="31"/>
      <c r="N327" s="32"/>
      <c r="O327" s="264">
        <f t="shared" si="111"/>
        <v>0</v>
      </c>
      <c r="P327" s="31"/>
      <c r="Q327" s="32"/>
      <c r="R327" s="264">
        <f t="shared" si="112"/>
        <v>0</v>
      </c>
      <c r="S327" s="31"/>
      <c r="T327" s="32"/>
      <c r="U327" s="264">
        <f t="shared" si="113"/>
        <v>0</v>
      </c>
      <c r="V327" s="31"/>
      <c r="W327" s="32"/>
      <c r="X327" s="265">
        <f t="shared" si="114"/>
        <v>0</v>
      </c>
      <c r="Y327" s="266">
        <f t="shared" si="115"/>
        <v>0</v>
      </c>
    </row>
    <row r="328" spans="1:25" ht="12.75">
      <c r="A328" s="263">
        <f>IF(B328&lt;&gt;"",MAX($A$8:A327)+1,"")</f>
      </c>
      <c r="B328" s="450"/>
      <c r="C328" s="42"/>
      <c r="D328" s="42"/>
      <c r="E328" s="42"/>
      <c r="F328" s="42"/>
      <c r="G328" s="42"/>
      <c r="H328" s="42"/>
      <c r="I328" s="42"/>
      <c r="J328" s="42"/>
      <c r="K328" s="42"/>
      <c r="L328" s="30"/>
      <c r="M328" s="31"/>
      <c r="N328" s="32"/>
      <c r="O328" s="264">
        <f t="shared" si="111"/>
        <v>0</v>
      </c>
      <c r="P328" s="31"/>
      <c r="Q328" s="32"/>
      <c r="R328" s="264">
        <f t="shared" si="112"/>
        <v>0</v>
      </c>
      <c r="S328" s="31"/>
      <c r="T328" s="32"/>
      <c r="U328" s="264">
        <f t="shared" si="113"/>
        <v>0</v>
      </c>
      <c r="V328" s="31"/>
      <c r="W328" s="32"/>
      <c r="X328" s="265">
        <f t="shared" si="114"/>
        <v>0</v>
      </c>
      <c r="Y328" s="266">
        <f t="shared" si="115"/>
        <v>0</v>
      </c>
    </row>
    <row r="329" spans="1:25" ht="12.75">
      <c r="A329" s="263">
        <f>IF(B329&lt;&gt;"",MAX($A$8:A328)+1,"")</f>
      </c>
      <c r="B329" s="450"/>
      <c r="C329" s="42"/>
      <c r="D329" s="42"/>
      <c r="E329" s="42"/>
      <c r="F329" s="42"/>
      <c r="G329" s="42"/>
      <c r="H329" s="42"/>
      <c r="I329" s="42"/>
      <c r="J329" s="42"/>
      <c r="K329" s="42"/>
      <c r="L329" s="30"/>
      <c r="M329" s="31"/>
      <c r="N329" s="32"/>
      <c r="O329" s="264">
        <f t="shared" si="111"/>
        <v>0</v>
      </c>
      <c r="P329" s="31"/>
      <c r="Q329" s="32"/>
      <c r="R329" s="264">
        <f t="shared" si="112"/>
        <v>0</v>
      </c>
      <c r="S329" s="31"/>
      <c r="T329" s="32"/>
      <c r="U329" s="264">
        <f t="shared" si="113"/>
        <v>0</v>
      </c>
      <c r="V329" s="31"/>
      <c r="W329" s="32"/>
      <c r="X329" s="265">
        <f t="shared" si="114"/>
        <v>0</v>
      </c>
      <c r="Y329" s="266">
        <f t="shared" si="115"/>
        <v>0</v>
      </c>
    </row>
    <row r="330" spans="1:25" ht="12.75">
      <c r="A330" s="263">
        <f>IF(B330&lt;&gt;"",MAX($A$8:A329)+1,"")</f>
      </c>
      <c r="B330" s="450"/>
      <c r="C330" s="42"/>
      <c r="D330" s="42"/>
      <c r="E330" s="42"/>
      <c r="F330" s="42"/>
      <c r="G330" s="42"/>
      <c r="H330" s="42"/>
      <c r="I330" s="42"/>
      <c r="J330" s="42"/>
      <c r="K330" s="42"/>
      <c r="L330" s="30"/>
      <c r="M330" s="31"/>
      <c r="N330" s="32"/>
      <c r="O330" s="264">
        <f t="shared" si="111"/>
        <v>0</v>
      </c>
      <c r="P330" s="31"/>
      <c r="Q330" s="32"/>
      <c r="R330" s="264">
        <f t="shared" si="112"/>
        <v>0</v>
      </c>
      <c r="S330" s="31"/>
      <c r="T330" s="32"/>
      <c r="U330" s="264">
        <f t="shared" si="113"/>
        <v>0</v>
      </c>
      <c r="V330" s="31"/>
      <c r="W330" s="32"/>
      <c r="X330" s="265">
        <f t="shared" si="114"/>
        <v>0</v>
      </c>
      <c r="Y330" s="266">
        <f t="shared" si="115"/>
        <v>0</v>
      </c>
    </row>
    <row r="331" spans="1:25" ht="12.75">
      <c r="A331" s="263">
        <f>IF(B331&lt;&gt;"",MAX($A$8:A330)+1,"")</f>
      </c>
      <c r="B331" s="450"/>
      <c r="C331" s="42"/>
      <c r="D331" s="42"/>
      <c r="E331" s="42"/>
      <c r="F331" s="42"/>
      <c r="G331" s="42"/>
      <c r="H331" s="42"/>
      <c r="I331" s="42"/>
      <c r="J331" s="42"/>
      <c r="K331" s="42"/>
      <c r="L331" s="30"/>
      <c r="M331" s="31"/>
      <c r="N331" s="32"/>
      <c r="O331" s="264">
        <f t="shared" si="111"/>
        <v>0</v>
      </c>
      <c r="P331" s="31"/>
      <c r="Q331" s="32"/>
      <c r="R331" s="264">
        <f t="shared" si="112"/>
        <v>0</v>
      </c>
      <c r="S331" s="31"/>
      <c r="T331" s="32"/>
      <c r="U331" s="264">
        <f t="shared" si="113"/>
        <v>0</v>
      </c>
      <c r="V331" s="31"/>
      <c r="W331" s="32"/>
      <c r="X331" s="265">
        <f t="shared" si="114"/>
        <v>0</v>
      </c>
      <c r="Y331" s="266">
        <f t="shared" si="115"/>
        <v>0</v>
      </c>
    </row>
    <row r="332" spans="1:25" ht="12.75">
      <c r="A332" s="263">
        <f>IF(B332&lt;&gt;"",MAX($A$8:A331)+1,"")</f>
      </c>
      <c r="B332" s="450"/>
      <c r="C332" s="42"/>
      <c r="D332" s="42"/>
      <c r="E332" s="42"/>
      <c r="F332" s="42"/>
      <c r="G332" s="42"/>
      <c r="H332" s="42"/>
      <c r="I332" s="42"/>
      <c r="J332" s="42"/>
      <c r="K332" s="42"/>
      <c r="L332" s="30"/>
      <c r="M332" s="31"/>
      <c r="N332" s="32"/>
      <c r="O332" s="264">
        <f t="shared" si="111"/>
        <v>0</v>
      </c>
      <c r="P332" s="31"/>
      <c r="Q332" s="32"/>
      <c r="R332" s="264">
        <f t="shared" si="112"/>
        <v>0</v>
      </c>
      <c r="S332" s="31"/>
      <c r="T332" s="32"/>
      <c r="U332" s="264">
        <f t="shared" si="113"/>
        <v>0</v>
      </c>
      <c r="V332" s="31"/>
      <c r="W332" s="32"/>
      <c r="X332" s="265">
        <f t="shared" si="114"/>
        <v>0</v>
      </c>
      <c r="Y332" s="266">
        <f t="shared" si="115"/>
        <v>0</v>
      </c>
    </row>
    <row r="333" spans="1:25" ht="12.75">
      <c r="A333" s="263">
        <f>IF(B333&lt;&gt;"",MAX($A$8:A332)+1,"")</f>
      </c>
      <c r="B333" s="450"/>
      <c r="C333" s="42"/>
      <c r="D333" s="42"/>
      <c r="E333" s="42"/>
      <c r="F333" s="42"/>
      <c r="G333" s="42"/>
      <c r="H333" s="42"/>
      <c r="I333" s="42"/>
      <c r="J333" s="42"/>
      <c r="K333" s="42"/>
      <c r="L333" s="30"/>
      <c r="M333" s="31"/>
      <c r="N333" s="32"/>
      <c r="O333" s="264">
        <f t="shared" si="111"/>
        <v>0</v>
      </c>
      <c r="P333" s="31"/>
      <c r="Q333" s="32"/>
      <c r="R333" s="264">
        <f t="shared" si="112"/>
        <v>0</v>
      </c>
      <c r="S333" s="31"/>
      <c r="T333" s="32"/>
      <c r="U333" s="264">
        <f t="shared" si="113"/>
        <v>0</v>
      </c>
      <c r="V333" s="31"/>
      <c r="W333" s="32"/>
      <c r="X333" s="265">
        <f t="shared" si="114"/>
        <v>0</v>
      </c>
      <c r="Y333" s="266">
        <f t="shared" si="115"/>
        <v>0</v>
      </c>
    </row>
    <row r="334" spans="1:25" ht="12.75">
      <c r="A334" s="263">
        <f>IF(B334&lt;&gt;"",MAX($A$8:A333)+1,"")</f>
      </c>
      <c r="B334" s="450"/>
      <c r="C334" s="42"/>
      <c r="D334" s="42"/>
      <c r="E334" s="42"/>
      <c r="F334" s="42"/>
      <c r="G334" s="42"/>
      <c r="H334" s="42"/>
      <c r="I334" s="42"/>
      <c r="J334" s="42"/>
      <c r="K334" s="42"/>
      <c r="L334" s="30"/>
      <c r="M334" s="31"/>
      <c r="N334" s="32"/>
      <c r="O334" s="264">
        <f t="shared" si="111"/>
        <v>0</v>
      </c>
      <c r="P334" s="31"/>
      <c r="Q334" s="32"/>
      <c r="R334" s="264">
        <f t="shared" si="112"/>
        <v>0</v>
      </c>
      <c r="S334" s="31"/>
      <c r="T334" s="32"/>
      <c r="U334" s="264">
        <f t="shared" si="113"/>
        <v>0</v>
      </c>
      <c r="V334" s="31"/>
      <c r="W334" s="32"/>
      <c r="X334" s="265">
        <f t="shared" si="114"/>
        <v>0</v>
      </c>
      <c r="Y334" s="266">
        <f t="shared" si="115"/>
        <v>0</v>
      </c>
    </row>
    <row r="335" spans="1:25" ht="12.75">
      <c r="A335" s="263">
        <f>IF(B335&lt;&gt;"",MAX($A$8:A334)+1,"")</f>
      </c>
      <c r="B335" s="450"/>
      <c r="C335" s="42"/>
      <c r="D335" s="42"/>
      <c r="E335" s="42"/>
      <c r="F335" s="42"/>
      <c r="G335" s="42"/>
      <c r="H335" s="42"/>
      <c r="I335" s="42"/>
      <c r="J335" s="42"/>
      <c r="K335" s="42"/>
      <c r="L335" s="30"/>
      <c r="M335" s="31"/>
      <c r="N335" s="32"/>
      <c r="O335" s="264">
        <f t="shared" si="111"/>
        <v>0</v>
      </c>
      <c r="P335" s="31"/>
      <c r="Q335" s="32"/>
      <c r="R335" s="264">
        <f t="shared" si="112"/>
        <v>0</v>
      </c>
      <c r="S335" s="31"/>
      <c r="T335" s="32"/>
      <c r="U335" s="264">
        <f t="shared" si="113"/>
        <v>0</v>
      </c>
      <c r="V335" s="31"/>
      <c r="W335" s="32"/>
      <c r="X335" s="265">
        <f t="shared" si="114"/>
        <v>0</v>
      </c>
      <c r="Y335" s="266">
        <f t="shared" si="115"/>
        <v>0</v>
      </c>
    </row>
    <row r="336" spans="1:25" ht="12.75">
      <c r="A336" s="263">
        <f>IF(B336&lt;&gt;"",MAX($A$8:A335)+1,"")</f>
      </c>
      <c r="B336" s="450"/>
      <c r="C336" s="42"/>
      <c r="D336" s="42"/>
      <c r="E336" s="42"/>
      <c r="F336" s="42"/>
      <c r="G336" s="42"/>
      <c r="H336" s="42"/>
      <c r="I336" s="42"/>
      <c r="J336" s="42"/>
      <c r="K336" s="42"/>
      <c r="L336" s="30"/>
      <c r="M336" s="31"/>
      <c r="N336" s="32"/>
      <c r="O336" s="264">
        <f t="shared" si="111"/>
        <v>0</v>
      </c>
      <c r="P336" s="31"/>
      <c r="Q336" s="32"/>
      <c r="R336" s="264">
        <f t="shared" si="112"/>
        <v>0</v>
      </c>
      <c r="S336" s="31"/>
      <c r="T336" s="32"/>
      <c r="U336" s="264">
        <f t="shared" si="113"/>
        <v>0</v>
      </c>
      <c r="V336" s="31"/>
      <c r="W336" s="32"/>
      <c r="X336" s="265">
        <f t="shared" si="114"/>
        <v>0</v>
      </c>
      <c r="Y336" s="266">
        <f t="shared" si="115"/>
        <v>0</v>
      </c>
    </row>
    <row r="337" spans="1:25" ht="12.75">
      <c r="A337" s="263">
        <f>IF(B337&lt;&gt;"",MAX($A$8:A336)+1,"")</f>
      </c>
      <c r="B337" s="450"/>
      <c r="C337" s="42"/>
      <c r="D337" s="42"/>
      <c r="E337" s="42"/>
      <c r="F337" s="42"/>
      <c r="G337" s="42"/>
      <c r="H337" s="42"/>
      <c r="I337" s="42"/>
      <c r="J337" s="42"/>
      <c r="K337" s="42"/>
      <c r="L337" s="30"/>
      <c r="M337" s="31"/>
      <c r="N337" s="32"/>
      <c r="O337" s="264">
        <f t="shared" si="111"/>
        <v>0</v>
      </c>
      <c r="P337" s="31"/>
      <c r="Q337" s="32"/>
      <c r="R337" s="264">
        <f t="shared" si="112"/>
        <v>0</v>
      </c>
      <c r="S337" s="31"/>
      <c r="T337" s="32"/>
      <c r="U337" s="264">
        <f t="shared" si="113"/>
        <v>0</v>
      </c>
      <c r="V337" s="31"/>
      <c r="W337" s="32"/>
      <c r="X337" s="265">
        <f t="shared" si="114"/>
        <v>0</v>
      </c>
      <c r="Y337" s="266">
        <f t="shared" si="115"/>
        <v>0</v>
      </c>
    </row>
    <row r="338" spans="1:25" ht="12.75">
      <c r="A338" s="263">
        <f>IF(B338&lt;&gt;"",MAX($A$8:A337)+1,"")</f>
      </c>
      <c r="B338" s="450"/>
      <c r="C338" s="42"/>
      <c r="D338" s="42"/>
      <c r="E338" s="42"/>
      <c r="F338" s="42"/>
      <c r="G338" s="42"/>
      <c r="H338" s="42"/>
      <c r="I338" s="42"/>
      <c r="J338" s="42"/>
      <c r="K338" s="42"/>
      <c r="L338" s="30"/>
      <c r="M338" s="31"/>
      <c r="N338" s="32"/>
      <c r="O338" s="264">
        <f t="shared" si="111"/>
        <v>0</v>
      </c>
      <c r="P338" s="31"/>
      <c r="Q338" s="32"/>
      <c r="R338" s="264">
        <f t="shared" si="112"/>
        <v>0</v>
      </c>
      <c r="S338" s="31"/>
      <c r="T338" s="32"/>
      <c r="U338" s="264">
        <f t="shared" si="113"/>
        <v>0</v>
      </c>
      <c r="V338" s="31"/>
      <c r="W338" s="32"/>
      <c r="X338" s="265">
        <f t="shared" si="114"/>
        <v>0</v>
      </c>
      <c r="Y338" s="266">
        <f aca="true" t="shared" si="116" ref="Y338:Y347">O338+R338+U338+X338</f>
        <v>0</v>
      </c>
    </row>
    <row r="339" spans="1:25" ht="12.75">
      <c r="A339" s="263">
        <f>IF(B339&lt;&gt;"",MAX($A$8:A338)+1,"")</f>
      </c>
      <c r="B339" s="451"/>
      <c r="C339" s="29"/>
      <c r="D339" s="29"/>
      <c r="E339" s="29"/>
      <c r="F339" s="29"/>
      <c r="G339" s="29"/>
      <c r="H339" s="29"/>
      <c r="I339" s="29"/>
      <c r="J339" s="29"/>
      <c r="K339" s="29"/>
      <c r="L339" s="41"/>
      <c r="M339" s="25"/>
      <c r="N339" s="26"/>
      <c r="O339" s="260">
        <f t="shared" si="107"/>
        <v>0</v>
      </c>
      <c r="P339" s="25"/>
      <c r="Q339" s="26"/>
      <c r="R339" s="260">
        <f t="shared" si="108"/>
        <v>0</v>
      </c>
      <c r="S339" s="25"/>
      <c r="T339" s="26"/>
      <c r="U339" s="260">
        <f t="shared" si="109"/>
        <v>0</v>
      </c>
      <c r="V339" s="25"/>
      <c r="W339" s="26"/>
      <c r="X339" s="272">
        <f t="shared" si="110"/>
        <v>0</v>
      </c>
      <c r="Y339" s="497">
        <f t="shared" si="116"/>
        <v>0</v>
      </c>
    </row>
    <row r="340" spans="1:25" ht="12.75">
      <c r="A340" s="263">
        <f>IF(B340&lt;&gt;"",MAX($A$8:A339)+1,"")</f>
      </c>
      <c r="B340" s="450"/>
      <c r="C340" s="42"/>
      <c r="D340" s="42"/>
      <c r="E340" s="42"/>
      <c r="F340" s="42"/>
      <c r="G340" s="42"/>
      <c r="H340" s="42"/>
      <c r="I340" s="42"/>
      <c r="J340" s="42"/>
      <c r="K340" s="42"/>
      <c r="L340" s="30"/>
      <c r="M340" s="31"/>
      <c r="N340" s="32"/>
      <c r="O340" s="264">
        <f t="shared" si="107"/>
        <v>0</v>
      </c>
      <c r="P340" s="31"/>
      <c r="Q340" s="32"/>
      <c r="R340" s="264">
        <f t="shared" si="108"/>
        <v>0</v>
      </c>
      <c r="S340" s="31"/>
      <c r="T340" s="32"/>
      <c r="U340" s="264">
        <f t="shared" si="109"/>
        <v>0</v>
      </c>
      <c r="V340" s="31"/>
      <c r="W340" s="32"/>
      <c r="X340" s="265">
        <f t="shared" si="110"/>
        <v>0</v>
      </c>
      <c r="Y340" s="266">
        <f t="shared" si="116"/>
        <v>0</v>
      </c>
    </row>
    <row r="341" spans="1:25" ht="12.75">
      <c r="A341" s="263">
        <f>IF(B341&lt;&gt;"",MAX($A$8:A340)+1,"")</f>
      </c>
      <c r="B341" s="450"/>
      <c r="C341" s="42"/>
      <c r="D341" s="42"/>
      <c r="E341" s="42"/>
      <c r="F341" s="42"/>
      <c r="G341" s="42"/>
      <c r="H341" s="42"/>
      <c r="I341" s="42"/>
      <c r="J341" s="42"/>
      <c r="K341" s="42"/>
      <c r="L341" s="30"/>
      <c r="M341" s="31"/>
      <c r="N341" s="32"/>
      <c r="O341" s="264">
        <f t="shared" si="107"/>
        <v>0</v>
      </c>
      <c r="P341" s="31"/>
      <c r="Q341" s="32"/>
      <c r="R341" s="264">
        <f t="shared" si="108"/>
        <v>0</v>
      </c>
      <c r="S341" s="31"/>
      <c r="T341" s="32"/>
      <c r="U341" s="264">
        <f t="shared" si="109"/>
        <v>0</v>
      </c>
      <c r="V341" s="31"/>
      <c r="W341" s="32"/>
      <c r="X341" s="265">
        <f t="shared" si="110"/>
        <v>0</v>
      </c>
      <c r="Y341" s="266">
        <f t="shared" si="116"/>
        <v>0</v>
      </c>
    </row>
    <row r="342" spans="1:25" ht="12.75">
      <c r="A342" s="263">
        <f>IF(B342&lt;&gt;"",MAX($A$8:A341)+1,"")</f>
      </c>
      <c r="B342" s="450"/>
      <c r="C342" s="42"/>
      <c r="D342" s="42"/>
      <c r="E342" s="42"/>
      <c r="F342" s="42"/>
      <c r="G342" s="42"/>
      <c r="H342" s="42"/>
      <c r="I342" s="42"/>
      <c r="J342" s="42"/>
      <c r="K342" s="42"/>
      <c r="L342" s="30"/>
      <c r="M342" s="31"/>
      <c r="N342" s="32"/>
      <c r="O342" s="264">
        <f t="shared" si="107"/>
        <v>0</v>
      </c>
      <c r="P342" s="31"/>
      <c r="Q342" s="32"/>
      <c r="R342" s="264">
        <f t="shared" si="108"/>
        <v>0</v>
      </c>
      <c r="S342" s="31"/>
      <c r="T342" s="32"/>
      <c r="U342" s="264">
        <f t="shared" si="109"/>
        <v>0</v>
      </c>
      <c r="V342" s="31"/>
      <c r="W342" s="32"/>
      <c r="X342" s="265">
        <f t="shared" si="110"/>
        <v>0</v>
      </c>
      <c r="Y342" s="266">
        <f t="shared" si="116"/>
        <v>0</v>
      </c>
    </row>
    <row r="343" spans="1:25" ht="12.75">
      <c r="A343" s="263">
        <f>IF(B343&lt;&gt;"",MAX($A$8:A342)+1,"")</f>
      </c>
      <c r="B343" s="450"/>
      <c r="C343" s="42"/>
      <c r="D343" s="42"/>
      <c r="E343" s="42"/>
      <c r="F343" s="42"/>
      <c r="G343" s="42"/>
      <c r="H343" s="42"/>
      <c r="I343" s="42"/>
      <c r="J343" s="42"/>
      <c r="K343" s="42"/>
      <c r="L343" s="30"/>
      <c r="M343" s="31"/>
      <c r="N343" s="32"/>
      <c r="O343" s="264">
        <f t="shared" si="107"/>
        <v>0</v>
      </c>
      <c r="P343" s="31"/>
      <c r="Q343" s="32"/>
      <c r="R343" s="264">
        <f t="shared" si="108"/>
        <v>0</v>
      </c>
      <c r="S343" s="31"/>
      <c r="T343" s="32"/>
      <c r="U343" s="264">
        <f t="shared" si="109"/>
        <v>0</v>
      </c>
      <c r="V343" s="31"/>
      <c r="W343" s="32"/>
      <c r="X343" s="265">
        <f t="shared" si="110"/>
        <v>0</v>
      </c>
      <c r="Y343" s="266">
        <f t="shared" si="116"/>
        <v>0</v>
      </c>
    </row>
    <row r="344" spans="1:25" ht="12.75">
      <c r="A344" s="263">
        <f>IF(B344&lt;&gt;"",MAX($A$8:A343)+1,"")</f>
      </c>
      <c r="B344" s="450"/>
      <c r="C344" s="42"/>
      <c r="D344" s="42"/>
      <c r="E344" s="42"/>
      <c r="F344" s="42"/>
      <c r="G344" s="42"/>
      <c r="H344" s="42"/>
      <c r="I344" s="42"/>
      <c r="J344" s="42"/>
      <c r="K344" s="42"/>
      <c r="L344" s="30"/>
      <c r="M344" s="31"/>
      <c r="N344" s="32"/>
      <c r="O344" s="264">
        <f t="shared" si="107"/>
        <v>0</v>
      </c>
      <c r="P344" s="31"/>
      <c r="Q344" s="32"/>
      <c r="R344" s="264">
        <f t="shared" si="108"/>
        <v>0</v>
      </c>
      <c r="S344" s="31"/>
      <c r="T344" s="32"/>
      <c r="U344" s="264">
        <f t="shared" si="109"/>
        <v>0</v>
      </c>
      <c r="V344" s="31"/>
      <c r="W344" s="32"/>
      <c r="X344" s="265">
        <f t="shared" si="110"/>
        <v>0</v>
      </c>
      <c r="Y344" s="266">
        <f t="shared" si="116"/>
        <v>0</v>
      </c>
    </row>
    <row r="345" spans="1:25" ht="12.75">
      <c r="A345" s="263">
        <f>IF(B345&lt;&gt;"",MAX($A$8:A344)+1,"")</f>
      </c>
      <c r="B345" s="450"/>
      <c r="C345" s="42"/>
      <c r="D345" s="42"/>
      <c r="E345" s="42"/>
      <c r="F345" s="42"/>
      <c r="G345" s="42"/>
      <c r="H345" s="42"/>
      <c r="I345" s="42"/>
      <c r="J345" s="42"/>
      <c r="K345" s="42"/>
      <c r="L345" s="30"/>
      <c r="M345" s="31"/>
      <c r="N345" s="32"/>
      <c r="O345" s="264">
        <f t="shared" si="107"/>
        <v>0</v>
      </c>
      <c r="P345" s="31"/>
      <c r="Q345" s="32"/>
      <c r="R345" s="264">
        <f t="shared" si="108"/>
        <v>0</v>
      </c>
      <c r="S345" s="31"/>
      <c r="T345" s="32"/>
      <c r="U345" s="264">
        <f t="shared" si="109"/>
        <v>0</v>
      </c>
      <c r="V345" s="31"/>
      <c r="W345" s="32"/>
      <c r="X345" s="265">
        <f t="shared" si="110"/>
        <v>0</v>
      </c>
      <c r="Y345" s="266">
        <f t="shared" si="116"/>
        <v>0</v>
      </c>
    </row>
    <row r="346" spans="1:25" ht="12.75">
      <c r="A346" s="263">
        <f>IF(B346&lt;&gt;"",MAX($A$8:A345)+1,"")</f>
      </c>
      <c r="B346" s="450"/>
      <c r="C346" s="42"/>
      <c r="D346" s="42"/>
      <c r="E346" s="42"/>
      <c r="F346" s="42"/>
      <c r="G346" s="42"/>
      <c r="H346" s="42"/>
      <c r="I346" s="42"/>
      <c r="J346" s="42"/>
      <c r="K346" s="42"/>
      <c r="L346" s="30"/>
      <c r="M346" s="31"/>
      <c r="N346" s="32"/>
      <c r="O346" s="264">
        <f t="shared" si="107"/>
        <v>0</v>
      </c>
      <c r="P346" s="31"/>
      <c r="Q346" s="32"/>
      <c r="R346" s="264">
        <f t="shared" si="108"/>
        <v>0</v>
      </c>
      <c r="S346" s="31"/>
      <c r="T346" s="32"/>
      <c r="U346" s="264">
        <f t="shared" si="109"/>
        <v>0</v>
      </c>
      <c r="V346" s="31"/>
      <c r="W346" s="32"/>
      <c r="X346" s="265">
        <f t="shared" si="110"/>
        <v>0</v>
      </c>
      <c r="Y346" s="266">
        <f t="shared" si="116"/>
        <v>0</v>
      </c>
    </row>
    <row r="347" spans="1:25" ht="13.5" thickBot="1">
      <c r="A347" s="267">
        <f>IF(B347&lt;&gt;"",MAX($A$8:A346)+1,"")</f>
      </c>
      <c r="B347" s="450"/>
      <c r="C347" s="43"/>
      <c r="D347" s="43"/>
      <c r="E347" s="43"/>
      <c r="F347" s="43"/>
      <c r="G347" s="43"/>
      <c r="H347" s="43"/>
      <c r="I347" s="43"/>
      <c r="J347" s="43"/>
      <c r="K347" s="43"/>
      <c r="L347" s="36"/>
      <c r="M347" s="37"/>
      <c r="N347" s="38"/>
      <c r="O347" s="269">
        <f t="shared" si="107"/>
        <v>0</v>
      </c>
      <c r="P347" s="37"/>
      <c r="Q347" s="38"/>
      <c r="R347" s="269">
        <f t="shared" si="108"/>
        <v>0</v>
      </c>
      <c r="S347" s="37"/>
      <c r="T347" s="38"/>
      <c r="U347" s="269">
        <f t="shared" si="109"/>
        <v>0</v>
      </c>
      <c r="V347" s="37"/>
      <c r="W347" s="38"/>
      <c r="X347" s="273">
        <f t="shared" si="110"/>
        <v>0</v>
      </c>
      <c r="Y347" s="271">
        <f t="shared" si="116"/>
        <v>0</v>
      </c>
    </row>
    <row r="348" spans="1:25" ht="13.5" customHeight="1" thickBot="1">
      <c r="A348" s="275"/>
      <c r="B348" s="809">
        <f>Budżet_ogółem!$B$17</f>
      </c>
      <c r="C348" s="810"/>
      <c r="D348" s="810"/>
      <c r="E348" s="810"/>
      <c r="F348" s="810"/>
      <c r="G348" s="810"/>
      <c r="H348" s="810"/>
      <c r="I348" s="810"/>
      <c r="J348" s="810"/>
      <c r="K348" s="810"/>
      <c r="L348" s="811"/>
      <c r="M348" s="821">
        <f>SUM(O349:O378)</f>
        <v>0</v>
      </c>
      <c r="N348" s="822"/>
      <c r="O348" s="823"/>
      <c r="P348" s="821">
        <f>SUM(R349:R378)</f>
        <v>0</v>
      </c>
      <c r="Q348" s="822"/>
      <c r="R348" s="823"/>
      <c r="S348" s="821">
        <f>SUM(U349:U378)</f>
        <v>0</v>
      </c>
      <c r="T348" s="822"/>
      <c r="U348" s="823"/>
      <c r="V348" s="821">
        <f>SUM(X349:X378)</f>
        <v>0</v>
      </c>
      <c r="W348" s="822"/>
      <c r="X348" s="823"/>
      <c r="Y348" s="335">
        <f>M348+P348+S348+V348</f>
        <v>0</v>
      </c>
    </row>
    <row r="349" spans="1:25" ht="12.75">
      <c r="A349" s="258">
        <f>IF(B349&lt;&gt;"",MAX($A$8:A348)+1,"")</f>
      </c>
      <c r="B349" s="450"/>
      <c r="C349" s="29"/>
      <c r="D349" s="29"/>
      <c r="E349" s="29"/>
      <c r="F349" s="29"/>
      <c r="G349" s="29"/>
      <c r="H349" s="29"/>
      <c r="I349" s="29"/>
      <c r="J349" s="29"/>
      <c r="K349" s="29"/>
      <c r="L349" s="41"/>
      <c r="M349" s="25"/>
      <c r="N349" s="26"/>
      <c r="O349" s="260">
        <f>SUM(M349*N349)</f>
        <v>0</v>
      </c>
      <c r="P349" s="25"/>
      <c r="Q349" s="26"/>
      <c r="R349" s="260">
        <f>SUM(P349*Q349)</f>
        <v>0</v>
      </c>
      <c r="S349" s="25"/>
      <c r="T349" s="26"/>
      <c r="U349" s="260">
        <f>SUM(S349*T349)</f>
        <v>0</v>
      </c>
      <c r="V349" s="25"/>
      <c r="W349" s="26"/>
      <c r="X349" s="272">
        <f>SUM(V349*W349)</f>
        <v>0</v>
      </c>
      <c r="Y349" s="262">
        <f aca="true" t="shared" si="117" ref="Y349:Y356">O349+R349+U349+X349</f>
        <v>0</v>
      </c>
    </row>
    <row r="350" spans="1:25" ht="12.75">
      <c r="A350" s="263">
        <f>IF(B350&lt;&gt;"",MAX($A$8:A349)+1,"")</f>
      </c>
      <c r="B350" s="450"/>
      <c r="C350" s="42"/>
      <c r="D350" s="42"/>
      <c r="E350" s="42"/>
      <c r="F350" s="42"/>
      <c r="G350" s="42"/>
      <c r="H350" s="42"/>
      <c r="I350" s="42"/>
      <c r="J350" s="42"/>
      <c r="K350" s="42"/>
      <c r="L350" s="30"/>
      <c r="M350" s="31"/>
      <c r="N350" s="32"/>
      <c r="O350" s="264">
        <f aca="true" t="shared" si="118" ref="O350:O378">SUM(M350*N350)</f>
        <v>0</v>
      </c>
      <c r="P350" s="31"/>
      <c r="Q350" s="32"/>
      <c r="R350" s="264">
        <f aca="true" t="shared" si="119" ref="R350:R378">SUM(P350*Q350)</f>
        <v>0</v>
      </c>
      <c r="S350" s="31"/>
      <c r="T350" s="32"/>
      <c r="U350" s="264">
        <f aca="true" t="shared" si="120" ref="U350:U378">SUM(S350*T350)</f>
        <v>0</v>
      </c>
      <c r="V350" s="31"/>
      <c r="W350" s="32"/>
      <c r="X350" s="265">
        <f aca="true" t="shared" si="121" ref="X350:X378">SUM(V350*W350)</f>
        <v>0</v>
      </c>
      <c r="Y350" s="266">
        <f t="shared" si="117"/>
        <v>0</v>
      </c>
    </row>
    <row r="351" spans="1:25" ht="12.75">
      <c r="A351" s="263">
        <f>IF(B351&lt;&gt;"",MAX($A$8:A350)+1,"")</f>
      </c>
      <c r="B351" s="450"/>
      <c r="C351" s="42"/>
      <c r="D351" s="42"/>
      <c r="E351" s="42"/>
      <c r="F351" s="42"/>
      <c r="G351" s="42"/>
      <c r="H351" s="42"/>
      <c r="I351" s="42"/>
      <c r="J351" s="42"/>
      <c r="K351" s="42"/>
      <c r="L351" s="30"/>
      <c r="M351" s="31"/>
      <c r="N351" s="32"/>
      <c r="O351" s="264">
        <f t="shared" si="118"/>
        <v>0</v>
      </c>
      <c r="P351" s="31"/>
      <c r="Q351" s="32"/>
      <c r="R351" s="264">
        <f t="shared" si="119"/>
        <v>0</v>
      </c>
      <c r="S351" s="31"/>
      <c r="T351" s="32"/>
      <c r="U351" s="264">
        <f t="shared" si="120"/>
        <v>0</v>
      </c>
      <c r="V351" s="31"/>
      <c r="W351" s="32"/>
      <c r="X351" s="265">
        <f t="shared" si="121"/>
        <v>0</v>
      </c>
      <c r="Y351" s="266">
        <f t="shared" si="117"/>
        <v>0</v>
      </c>
    </row>
    <row r="352" spans="1:25" ht="12.75">
      <c r="A352" s="263">
        <f>IF(B352&lt;&gt;"",MAX($A$8:A351)+1,"")</f>
      </c>
      <c r="B352" s="450"/>
      <c r="C352" s="42"/>
      <c r="D352" s="42"/>
      <c r="E352" s="42"/>
      <c r="F352" s="42"/>
      <c r="G352" s="42"/>
      <c r="H352" s="42"/>
      <c r="I352" s="42"/>
      <c r="J352" s="42"/>
      <c r="K352" s="42"/>
      <c r="L352" s="30"/>
      <c r="M352" s="31"/>
      <c r="N352" s="32"/>
      <c r="O352" s="264">
        <f t="shared" si="118"/>
        <v>0</v>
      </c>
      <c r="P352" s="31"/>
      <c r="Q352" s="32"/>
      <c r="R352" s="264">
        <f t="shared" si="119"/>
        <v>0</v>
      </c>
      <c r="S352" s="31"/>
      <c r="T352" s="32"/>
      <c r="U352" s="264">
        <f t="shared" si="120"/>
        <v>0</v>
      </c>
      <c r="V352" s="31"/>
      <c r="W352" s="32"/>
      <c r="X352" s="265">
        <f t="shared" si="121"/>
        <v>0</v>
      </c>
      <c r="Y352" s="266">
        <f t="shared" si="117"/>
        <v>0</v>
      </c>
    </row>
    <row r="353" spans="1:25" ht="12.75">
      <c r="A353" s="263">
        <f>IF(B353&lt;&gt;"",MAX($A$8:A352)+1,"")</f>
      </c>
      <c r="B353" s="450"/>
      <c r="C353" s="42"/>
      <c r="D353" s="42"/>
      <c r="E353" s="42"/>
      <c r="F353" s="42"/>
      <c r="G353" s="42"/>
      <c r="H353" s="42"/>
      <c r="I353" s="42"/>
      <c r="J353" s="42"/>
      <c r="K353" s="42"/>
      <c r="L353" s="30"/>
      <c r="M353" s="31"/>
      <c r="N353" s="32"/>
      <c r="O353" s="264">
        <f t="shared" si="118"/>
        <v>0</v>
      </c>
      <c r="P353" s="31"/>
      <c r="Q353" s="32"/>
      <c r="R353" s="264">
        <f t="shared" si="119"/>
        <v>0</v>
      </c>
      <c r="S353" s="31"/>
      <c r="T353" s="32"/>
      <c r="U353" s="264">
        <f t="shared" si="120"/>
        <v>0</v>
      </c>
      <c r="V353" s="31"/>
      <c r="W353" s="32"/>
      <c r="X353" s="265">
        <f t="shared" si="121"/>
        <v>0</v>
      </c>
      <c r="Y353" s="266">
        <f t="shared" si="117"/>
        <v>0</v>
      </c>
    </row>
    <row r="354" spans="1:25" ht="12.75">
      <c r="A354" s="263">
        <f>IF(B354&lt;&gt;"",MAX($A$8:A353)+1,"")</f>
      </c>
      <c r="B354" s="450"/>
      <c r="C354" s="42"/>
      <c r="D354" s="42"/>
      <c r="E354" s="42"/>
      <c r="F354" s="42"/>
      <c r="G354" s="42"/>
      <c r="H354" s="42"/>
      <c r="I354" s="42"/>
      <c r="J354" s="42"/>
      <c r="K354" s="42"/>
      <c r="L354" s="30"/>
      <c r="M354" s="31"/>
      <c r="N354" s="32"/>
      <c r="O354" s="264">
        <f t="shared" si="118"/>
        <v>0</v>
      </c>
      <c r="P354" s="31"/>
      <c r="Q354" s="32"/>
      <c r="R354" s="264">
        <f t="shared" si="119"/>
        <v>0</v>
      </c>
      <c r="S354" s="31"/>
      <c r="T354" s="32"/>
      <c r="U354" s="264">
        <f t="shared" si="120"/>
        <v>0</v>
      </c>
      <c r="V354" s="31"/>
      <c r="W354" s="32"/>
      <c r="X354" s="265">
        <f t="shared" si="121"/>
        <v>0</v>
      </c>
      <c r="Y354" s="266">
        <f t="shared" si="117"/>
        <v>0</v>
      </c>
    </row>
    <row r="355" spans="1:25" ht="12.75">
      <c r="A355" s="263">
        <f>IF(B355&lt;&gt;"",MAX($A$8:A354)+1,"")</f>
      </c>
      <c r="B355" s="450"/>
      <c r="C355" s="42"/>
      <c r="D355" s="42"/>
      <c r="E355" s="42"/>
      <c r="F355" s="42"/>
      <c r="G355" s="42"/>
      <c r="H355" s="42"/>
      <c r="I355" s="42"/>
      <c r="J355" s="42"/>
      <c r="K355" s="42"/>
      <c r="L355" s="30"/>
      <c r="M355" s="31"/>
      <c r="N355" s="32"/>
      <c r="O355" s="264">
        <f>SUM(M355*N355)</f>
        <v>0</v>
      </c>
      <c r="P355" s="31"/>
      <c r="Q355" s="32"/>
      <c r="R355" s="264">
        <f>SUM(P355*Q355)</f>
        <v>0</v>
      </c>
      <c r="S355" s="31"/>
      <c r="T355" s="32"/>
      <c r="U355" s="264">
        <f>SUM(S355*T355)</f>
        <v>0</v>
      </c>
      <c r="V355" s="31"/>
      <c r="W355" s="32"/>
      <c r="X355" s="265">
        <f>SUM(V355*W355)</f>
        <v>0</v>
      </c>
      <c r="Y355" s="266">
        <f t="shared" si="117"/>
        <v>0</v>
      </c>
    </row>
    <row r="356" spans="1:25" ht="12.75">
      <c r="A356" s="263">
        <f>IF(B356&lt;&gt;"",MAX($A$8:A355)+1,"")</f>
      </c>
      <c r="B356" s="450"/>
      <c r="C356" s="42"/>
      <c r="D356" s="42"/>
      <c r="E356" s="42"/>
      <c r="F356" s="42"/>
      <c r="G356" s="42"/>
      <c r="H356" s="42"/>
      <c r="I356" s="42"/>
      <c r="J356" s="42"/>
      <c r="K356" s="42"/>
      <c r="L356" s="30"/>
      <c r="M356" s="31"/>
      <c r="N356" s="32"/>
      <c r="O356" s="264">
        <f aca="true" t="shared" si="122" ref="O356:O369">SUM(M356*N356)</f>
        <v>0</v>
      </c>
      <c r="P356" s="31"/>
      <c r="Q356" s="32"/>
      <c r="R356" s="264">
        <f aca="true" t="shared" si="123" ref="R356:R369">SUM(P356*Q356)</f>
        <v>0</v>
      </c>
      <c r="S356" s="31"/>
      <c r="T356" s="32"/>
      <c r="U356" s="264">
        <f aca="true" t="shared" si="124" ref="U356:U369">SUM(S356*T356)</f>
        <v>0</v>
      </c>
      <c r="V356" s="31"/>
      <c r="W356" s="32"/>
      <c r="X356" s="265">
        <f aca="true" t="shared" si="125" ref="X356:X369">SUM(V356*W356)</f>
        <v>0</v>
      </c>
      <c r="Y356" s="266">
        <f t="shared" si="117"/>
        <v>0</v>
      </c>
    </row>
    <row r="357" spans="1:25" ht="12.75">
      <c r="A357" s="263">
        <f>IF(B357&lt;&gt;"",MAX($A$8:A356)+1,"")</f>
      </c>
      <c r="B357" s="450"/>
      <c r="C357" s="42"/>
      <c r="D357" s="42"/>
      <c r="E357" s="42"/>
      <c r="F357" s="42"/>
      <c r="G357" s="42"/>
      <c r="H357" s="42"/>
      <c r="I357" s="42"/>
      <c r="J357" s="42"/>
      <c r="K357" s="42"/>
      <c r="L357" s="30"/>
      <c r="M357" s="31"/>
      <c r="N357" s="32"/>
      <c r="O357" s="264">
        <f t="shared" si="122"/>
        <v>0</v>
      </c>
      <c r="P357" s="31"/>
      <c r="Q357" s="32"/>
      <c r="R357" s="264">
        <f t="shared" si="123"/>
        <v>0</v>
      </c>
      <c r="S357" s="31"/>
      <c r="T357" s="32"/>
      <c r="U357" s="264">
        <f t="shared" si="124"/>
        <v>0</v>
      </c>
      <c r="V357" s="31"/>
      <c r="W357" s="32"/>
      <c r="X357" s="265">
        <f t="shared" si="125"/>
        <v>0</v>
      </c>
      <c r="Y357" s="266">
        <f aca="true" t="shared" si="126" ref="Y357:Y368">O357+R357+U357+X357</f>
        <v>0</v>
      </c>
    </row>
    <row r="358" spans="1:25" ht="12.75">
      <c r="A358" s="263">
        <f>IF(B358&lt;&gt;"",MAX($A$8:A357)+1,"")</f>
      </c>
      <c r="B358" s="450"/>
      <c r="C358" s="42"/>
      <c r="D358" s="42"/>
      <c r="E358" s="42"/>
      <c r="F358" s="42"/>
      <c r="G358" s="42"/>
      <c r="H358" s="42"/>
      <c r="I358" s="42"/>
      <c r="J358" s="42"/>
      <c r="K358" s="42"/>
      <c r="L358" s="30"/>
      <c r="M358" s="31"/>
      <c r="N358" s="32"/>
      <c r="O358" s="264">
        <f t="shared" si="122"/>
        <v>0</v>
      </c>
      <c r="P358" s="31"/>
      <c r="Q358" s="32"/>
      <c r="R358" s="264">
        <f t="shared" si="123"/>
        <v>0</v>
      </c>
      <c r="S358" s="31"/>
      <c r="T358" s="32"/>
      <c r="U358" s="264">
        <f t="shared" si="124"/>
        <v>0</v>
      </c>
      <c r="V358" s="31"/>
      <c r="W358" s="32"/>
      <c r="X358" s="265">
        <f t="shared" si="125"/>
        <v>0</v>
      </c>
      <c r="Y358" s="266">
        <f t="shared" si="126"/>
        <v>0</v>
      </c>
    </row>
    <row r="359" spans="1:25" ht="12.75">
      <c r="A359" s="263">
        <f>IF(B359&lt;&gt;"",MAX($A$8:A358)+1,"")</f>
      </c>
      <c r="B359" s="450"/>
      <c r="C359" s="42"/>
      <c r="D359" s="42"/>
      <c r="E359" s="42"/>
      <c r="F359" s="42"/>
      <c r="G359" s="42"/>
      <c r="H359" s="42"/>
      <c r="I359" s="42"/>
      <c r="J359" s="42"/>
      <c r="K359" s="42"/>
      <c r="L359" s="30"/>
      <c r="M359" s="31"/>
      <c r="N359" s="32"/>
      <c r="O359" s="264">
        <f t="shared" si="122"/>
        <v>0</v>
      </c>
      <c r="P359" s="31"/>
      <c r="Q359" s="32"/>
      <c r="R359" s="264">
        <f t="shared" si="123"/>
        <v>0</v>
      </c>
      <c r="S359" s="31"/>
      <c r="T359" s="32"/>
      <c r="U359" s="264">
        <f t="shared" si="124"/>
        <v>0</v>
      </c>
      <c r="V359" s="31"/>
      <c r="W359" s="32"/>
      <c r="X359" s="265">
        <f t="shared" si="125"/>
        <v>0</v>
      </c>
      <c r="Y359" s="266">
        <f t="shared" si="126"/>
        <v>0</v>
      </c>
    </row>
    <row r="360" spans="1:25" ht="12.75">
      <c r="A360" s="263">
        <f>IF(B360&lt;&gt;"",MAX($A$8:A359)+1,"")</f>
      </c>
      <c r="B360" s="450"/>
      <c r="C360" s="42"/>
      <c r="D360" s="42"/>
      <c r="E360" s="42"/>
      <c r="F360" s="42"/>
      <c r="G360" s="42"/>
      <c r="H360" s="42"/>
      <c r="I360" s="42"/>
      <c r="J360" s="42"/>
      <c r="K360" s="42"/>
      <c r="L360" s="30"/>
      <c r="M360" s="31"/>
      <c r="N360" s="32"/>
      <c r="O360" s="264">
        <f t="shared" si="122"/>
        <v>0</v>
      </c>
      <c r="P360" s="31"/>
      <c r="Q360" s="32"/>
      <c r="R360" s="264">
        <f t="shared" si="123"/>
        <v>0</v>
      </c>
      <c r="S360" s="31"/>
      <c r="T360" s="32"/>
      <c r="U360" s="264">
        <f t="shared" si="124"/>
        <v>0</v>
      </c>
      <c r="V360" s="31"/>
      <c r="W360" s="32"/>
      <c r="X360" s="265">
        <f t="shared" si="125"/>
        <v>0</v>
      </c>
      <c r="Y360" s="266">
        <f t="shared" si="126"/>
        <v>0</v>
      </c>
    </row>
    <row r="361" spans="1:25" ht="12.75">
      <c r="A361" s="263">
        <f>IF(B361&lt;&gt;"",MAX($A$8:A360)+1,"")</f>
      </c>
      <c r="B361" s="450"/>
      <c r="C361" s="42"/>
      <c r="D361" s="42"/>
      <c r="E361" s="42"/>
      <c r="F361" s="42"/>
      <c r="G361" s="42"/>
      <c r="H361" s="42"/>
      <c r="I361" s="42"/>
      <c r="J361" s="42"/>
      <c r="K361" s="42"/>
      <c r="L361" s="30"/>
      <c r="M361" s="31"/>
      <c r="N361" s="32"/>
      <c r="O361" s="264">
        <f t="shared" si="122"/>
        <v>0</v>
      </c>
      <c r="P361" s="31"/>
      <c r="Q361" s="32"/>
      <c r="R361" s="264">
        <f t="shared" si="123"/>
        <v>0</v>
      </c>
      <c r="S361" s="31"/>
      <c r="T361" s="32"/>
      <c r="U361" s="264">
        <f t="shared" si="124"/>
        <v>0</v>
      </c>
      <c r="V361" s="31"/>
      <c r="W361" s="32"/>
      <c r="X361" s="265">
        <f t="shared" si="125"/>
        <v>0</v>
      </c>
      <c r="Y361" s="266">
        <f t="shared" si="126"/>
        <v>0</v>
      </c>
    </row>
    <row r="362" spans="1:25" ht="12.75">
      <c r="A362" s="263">
        <f>IF(B362&lt;&gt;"",MAX($A$8:A361)+1,"")</f>
      </c>
      <c r="B362" s="450"/>
      <c r="C362" s="42"/>
      <c r="D362" s="42"/>
      <c r="E362" s="42"/>
      <c r="F362" s="42"/>
      <c r="G362" s="42"/>
      <c r="H362" s="42"/>
      <c r="I362" s="42"/>
      <c r="J362" s="42"/>
      <c r="K362" s="42"/>
      <c r="L362" s="30"/>
      <c r="M362" s="31"/>
      <c r="N362" s="32"/>
      <c r="O362" s="264">
        <f t="shared" si="122"/>
        <v>0</v>
      </c>
      <c r="P362" s="31"/>
      <c r="Q362" s="32"/>
      <c r="R362" s="264">
        <f t="shared" si="123"/>
        <v>0</v>
      </c>
      <c r="S362" s="31"/>
      <c r="T362" s="32"/>
      <c r="U362" s="264">
        <f t="shared" si="124"/>
        <v>0</v>
      </c>
      <c r="V362" s="31"/>
      <c r="W362" s="32"/>
      <c r="X362" s="265">
        <f t="shared" si="125"/>
        <v>0</v>
      </c>
      <c r="Y362" s="266">
        <f t="shared" si="126"/>
        <v>0</v>
      </c>
    </row>
    <row r="363" spans="1:25" ht="12.75">
      <c r="A363" s="263">
        <f>IF(B363&lt;&gt;"",MAX($A$8:A362)+1,"")</f>
      </c>
      <c r="B363" s="450"/>
      <c r="C363" s="42"/>
      <c r="D363" s="42"/>
      <c r="E363" s="42"/>
      <c r="F363" s="42"/>
      <c r="G363" s="42"/>
      <c r="H363" s="42"/>
      <c r="I363" s="42"/>
      <c r="J363" s="42"/>
      <c r="K363" s="42"/>
      <c r="L363" s="30"/>
      <c r="M363" s="31"/>
      <c r="N363" s="32"/>
      <c r="O363" s="264">
        <f t="shared" si="122"/>
        <v>0</v>
      </c>
      <c r="P363" s="31"/>
      <c r="Q363" s="32"/>
      <c r="R363" s="264">
        <f t="shared" si="123"/>
        <v>0</v>
      </c>
      <c r="S363" s="31"/>
      <c r="T363" s="32"/>
      <c r="U363" s="264">
        <f t="shared" si="124"/>
        <v>0</v>
      </c>
      <c r="V363" s="31"/>
      <c r="W363" s="32"/>
      <c r="X363" s="265">
        <f t="shared" si="125"/>
        <v>0</v>
      </c>
      <c r="Y363" s="266">
        <f t="shared" si="126"/>
        <v>0</v>
      </c>
    </row>
    <row r="364" spans="1:25" ht="12.75">
      <c r="A364" s="263">
        <f>IF(B364&lt;&gt;"",MAX($A$8:A363)+1,"")</f>
      </c>
      <c r="B364" s="450"/>
      <c r="C364" s="42"/>
      <c r="D364" s="42"/>
      <c r="E364" s="42"/>
      <c r="F364" s="42"/>
      <c r="G364" s="42"/>
      <c r="H364" s="42"/>
      <c r="I364" s="42"/>
      <c r="J364" s="42"/>
      <c r="K364" s="42"/>
      <c r="L364" s="30"/>
      <c r="M364" s="31"/>
      <c r="N364" s="32"/>
      <c r="O364" s="264">
        <f t="shared" si="122"/>
        <v>0</v>
      </c>
      <c r="P364" s="31"/>
      <c r="Q364" s="32"/>
      <c r="R364" s="264">
        <f t="shared" si="123"/>
        <v>0</v>
      </c>
      <c r="S364" s="31"/>
      <c r="T364" s="32"/>
      <c r="U364" s="264">
        <f t="shared" si="124"/>
        <v>0</v>
      </c>
      <c r="V364" s="31"/>
      <c r="W364" s="32"/>
      <c r="X364" s="265">
        <f t="shared" si="125"/>
        <v>0</v>
      </c>
      <c r="Y364" s="266">
        <f t="shared" si="126"/>
        <v>0</v>
      </c>
    </row>
    <row r="365" spans="1:25" ht="12.75">
      <c r="A365" s="263">
        <f>IF(B365&lt;&gt;"",MAX($A$8:A364)+1,"")</f>
      </c>
      <c r="B365" s="450"/>
      <c r="C365" s="42"/>
      <c r="D365" s="42"/>
      <c r="E365" s="42"/>
      <c r="F365" s="42"/>
      <c r="G365" s="42"/>
      <c r="H365" s="42"/>
      <c r="I365" s="42"/>
      <c r="J365" s="42"/>
      <c r="K365" s="42"/>
      <c r="L365" s="30"/>
      <c r="M365" s="31"/>
      <c r="N365" s="32"/>
      <c r="O365" s="264">
        <f t="shared" si="122"/>
        <v>0</v>
      </c>
      <c r="P365" s="31"/>
      <c r="Q365" s="32"/>
      <c r="R365" s="264">
        <f t="shared" si="123"/>
        <v>0</v>
      </c>
      <c r="S365" s="31"/>
      <c r="T365" s="32"/>
      <c r="U365" s="264">
        <f t="shared" si="124"/>
        <v>0</v>
      </c>
      <c r="V365" s="31"/>
      <c r="W365" s="32"/>
      <c r="X365" s="265">
        <f t="shared" si="125"/>
        <v>0</v>
      </c>
      <c r="Y365" s="266">
        <f t="shared" si="126"/>
        <v>0</v>
      </c>
    </row>
    <row r="366" spans="1:25" ht="12.75">
      <c r="A366" s="263">
        <f>IF(B366&lt;&gt;"",MAX($A$8:A365)+1,"")</f>
      </c>
      <c r="B366" s="450"/>
      <c r="C366" s="42"/>
      <c r="D366" s="42"/>
      <c r="E366" s="42"/>
      <c r="F366" s="42"/>
      <c r="G366" s="42"/>
      <c r="H366" s="42"/>
      <c r="I366" s="42"/>
      <c r="J366" s="42"/>
      <c r="K366" s="42"/>
      <c r="L366" s="30"/>
      <c r="M366" s="31"/>
      <c r="N366" s="32"/>
      <c r="O366" s="264">
        <f t="shared" si="122"/>
        <v>0</v>
      </c>
      <c r="P366" s="31"/>
      <c r="Q366" s="32"/>
      <c r="R366" s="264">
        <f t="shared" si="123"/>
        <v>0</v>
      </c>
      <c r="S366" s="31"/>
      <c r="T366" s="32"/>
      <c r="U366" s="264">
        <f t="shared" si="124"/>
        <v>0</v>
      </c>
      <c r="V366" s="31"/>
      <c r="W366" s="32"/>
      <c r="X366" s="265">
        <f t="shared" si="125"/>
        <v>0</v>
      </c>
      <c r="Y366" s="266">
        <f t="shared" si="126"/>
        <v>0</v>
      </c>
    </row>
    <row r="367" spans="1:25" ht="12.75">
      <c r="A367" s="263">
        <f>IF(B367&lt;&gt;"",MAX($A$8:A366)+1,"")</f>
      </c>
      <c r="B367" s="450"/>
      <c r="C367" s="42"/>
      <c r="D367" s="42"/>
      <c r="E367" s="42"/>
      <c r="F367" s="42"/>
      <c r="G367" s="42"/>
      <c r="H367" s="42"/>
      <c r="I367" s="42"/>
      <c r="J367" s="42"/>
      <c r="K367" s="42"/>
      <c r="L367" s="30"/>
      <c r="M367" s="31"/>
      <c r="N367" s="32"/>
      <c r="O367" s="264">
        <f t="shared" si="122"/>
        <v>0</v>
      </c>
      <c r="P367" s="31"/>
      <c r="Q367" s="32"/>
      <c r="R367" s="264">
        <f t="shared" si="123"/>
        <v>0</v>
      </c>
      <c r="S367" s="31"/>
      <c r="T367" s="32"/>
      <c r="U367" s="264">
        <f t="shared" si="124"/>
        <v>0</v>
      </c>
      <c r="V367" s="31"/>
      <c r="W367" s="32"/>
      <c r="X367" s="265">
        <f t="shared" si="125"/>
        <v>0</v>
      </c>
      <c r="Y367" s="266">
        <f t="shared" si="126"/>
        <v>0</v>
      </c>
    </row>
    <row r="368" spans="1:25" ht="12.75">
      <c r="A368" s="263">
        <f>IF(B368&lt;&gt;"",MAX($A$8:A367)+1,"")</f>
      </c>
      <c r="B368" s="450"/>
      <c r="C368" s="42"/>
      <c r="D368" s="42"/>
      <c r="E368" s="42"/>
      <c r="F368" s="42"/>
      <c r="G368" s="42"/>
      <c r="H368" s="42"/>
      <c r="I368" s="42"/>
      <c r="J368" s="42"/>
      <c r="K368" s="42"/>
      <c r="L368" s="30"/>
      <c r="M368" s="31"/>
      <c r="N368" s="32"/>
      <c r="O368" s="264">
        <f t="shared" si="122"/>
        <v>0</v>
      </c>
      <c r="P368" s="31"/>
      <c r="Q368" s="32"/>
      <c r="R368" s="264">
        <f t="shared" si="123"/>
        <v>0</v>
      </c>
      <c r="S368" s="31"/>
      <c r="T368" s="32"/>
      <c r="U368" s="264">
        <f t="shared" si="124"/>
        <v>0</v>
      </c>
      <c r="V368" s="31"/>
      <c r="W368" s="32"/>
      <c r="X368" s="265">
        <f t="shared" si="125"/>
        <v>0</v>
      </c>
      <c r="Y368" s="266">
        <f t="shared" si="126"/>
        <v>0</v>
      </c>
    </row>
    <row r="369" spans="1:25" ht="12.75">
      <c r="A369" s="263">
        <f>IF(B369&lt;&gt;"",MAX($A$8:A368)+1,"")</f>
      </c>
      <c r="B369" s="450"/>
      <c r="C369" s="42"/>
      <c r="D369" s="42"/>
      <c r="E369" s="42"/>
      <c r="F369" s="42"/>
      <c r="G369" s="42"/>
      <c r="H369" s="42"/>
      <c r="I369" s="42"/>
      <c r="J369" s="42"/>
      <c r="K369" s="42"/>
      <c r="L369" s="30"/>
      <c r="M369" s="31"/>
      <c r="N369" s="32"/>
      <c r="O369" s="264">
        <f t="shared" si="122"/>
        <v>0</v>
      </c>
      <c r="P369" s="31"/>
      <c r="Q369" s="32"/>
      <c r="R369" s="264">
        <f t="shared" si="123"/>
        <v>0</v>
      </c>
      <c r="S369" s="31"/>
      <c r="T369" s="32"/>
      <c r="U369" s="264">
        <f t="shared" si="124"/>
        <v>0</v>
      </c>
      <c r="V369" s="31"/>
      <c r="W369" s="32"/>
      <c r="X369" s="265">
        <f t="shared" si="125"/>
        <v>0</v>
      </c>
      <c r="Y369" s="266">
        <f aca="true" t="shared" si="127" ref="Y369:Y378">O369+R369+U369+X369</f>
        <v>0</v>
      </c>
    </row>
    <row r="370" spans="1:25" ht="12.75">
      <c r="A370" s="263">
        <f>IF(B370&lt;&gt;"",MAX($A$8:A369)+1,"")</f>
      </c>
      <c r="B370" s="450"/>
      <c r="C370" s="42"/>
      <c r="D370" s="42"/>
      <c r="E370" s="42"/>
      <c r="F370" s="42"/>
      <c r="G370" s="42"/>
      <c r="H370" s="42"/>
      <c r="I370" s="42"/>
      <c r="J370" s="42"/>
      <c r="K370" s="42"/>
      <c r="L370" s="30"/>
      <c r="M370" s="31"/>
      <c r="N370" s="32"/>
      <c r="O370" s="264">
        <f t="shared" si="118"/>
        <v>0</v>
      </c>
      <c r="P370" s="31"/>
      <c r="Q370" s="32"/>
      <c r="R370" s="264">
        <f t="shared" si="119"/>
        <v>0</v>
      </c>
      <c r="S370" s="31"/>
      <c r="T370" s="32"/>
      <c r="U370" s="264">
        <f t="shared" si="120"/>
        <v>0</v>
      </c>
      <c r="V370" s="31"/>
      <c r="W370" s="32"/>
      <c r="X370" s="265">
        <f t="shared" si="121"/>
        <v>0</v>
      </c>
      <c r="Y370" s="266">
        <f t="shared" si="127"/>
        <v>0</v>
      </c>
    </row>
    <row r="371" spans="1:25" ht="12.75">
      <c r="A371" s="263">
        <f>IF(B371&lt;&gt;"",MAX($A$8:A370)+1,"")</f>
      </c>
      <c r="B371" s="450"/>
      <c r="C371" s="42"/>
      <c r="D371" s="42"/>
      <c r="E371" s="42"/>
      <c r="F371" s="42"/>
      <c r="G371" s="42"/>
      <c r="H371" s="42"/>
      <c r="I371" s="42"/>
      <c r="J371" s="42"/>
      <c r="K371" s="42"/>
      <c r="L371" s="30"/>
      <c r="M371" s="31"/>
      <c r="N371" s="32"/>
      <c r="O371" s="264">
        <f t="shared" si="118"/>
        <v>0</v>
      </c>
      <c r="P371" s="31"/>
      <c r="Q371" s="32"/>
      <c r="R371" s="264">
        <f t="shared" si="119"/>
        <v>0</v>
      </c>
      <c r="S371" s="31"/>
      <c r="T371" s="32"/>
      <c r="U371" s="264">
        <f t="shared" si="120"/>
        <v>0</v>
      </c>
      <c r="V371" s="31"/>
      <c r="W371" s="32"/>
      <c r="X371" s="265">
        <f t="shared" si="121"/>
        <v>0</v>
      </c>
      <c r="Y371" s="266">
        <f t="shared" si="127"/>
        <v>0</v>
      </c>
    </row>
    <row r="372" spans="1:25" ht="12.75">
      <c r="A372" s="263">
        <f>IF(B372&lt;&gt;"",MAX($A$8:A371)+1,"")</f>
      </c>
      <c r="B372" s="450"/>
      <c r="C372" s="42"/>
      <c r="D372" s="42"/>
      <c r="E372" s="42"/>
      <c r="F372" s="42"/>
      <c r="G372" s="42"/>
      <c r="H372" s="42"/>
      <c r="I372" s="42"/>
      <c r="J372" s="42"/>
      <c r="K372" s="42"/>
      <c r="L372" s="30"/>
      <c r="M372" s="31"/>
      <c r="N372" s="32"/>
      <c r="O372" s="264">
        <f t="shared" si="118"/>
        <v>0</v>
      </c>
      <c r="P372" s="31"/>
      <c r="Q372" s="32"/>
      <c r="R372" s="264">
        <f t="shared" si="119"/>
        <v>0</v>
      </c>
      <c r="S372" s="31"/>
      <c r="T372" s="32"/>
      <c r="U372" s="264">
        <f t="shared" si="120"/>
        <v>0</v>
      </c>
      <c r="V372" s="31"/>
      <c r="W372" s="32"/>
      <c r="X372" s="265">
        <f t="shared" si="121"/>
        <v>0</v>
      </c>
      <c r="Y372" s="266">
        <f t="shared" si="127"/>
        <v>0</v>
      </c>
    </row>
    <row r="373" spans="1:25" ht="12.75">
      <c r="A373" s="263">
        <f>IF(B373&lt;&gt;"",MAX($A$8:A372)+1,"")</f>
      </c>
      <c r="B373" s="450"/>
      <c r="C373" s="42"/>
      <c r="D373" s="42"/>
      <c r="E373" s="42"/>
      <c r="F373" s="42"/>
      <c r="G373" s="42"/>
      <c r="H373" s="42"/>
      <c r="I373" s="42"/>
      <c r="J373" s="42"/>
      <c r="K373" s="42"/>
      <c r="L373" s="30"/>
      <c r="M373" s="31"/>
      <c r="N373" s="32"/>
      <c r="O373" s="264">
        <f t="shared" si="118"/>
        <v>0</v>
      </c>
      <c r="P373" s="31"/>
      <c r="Q373" s="32"/>
      <c r="R373" s="264">
        <f t="shared" si="119"/>
        <v>0</v>
      </c>
      <c r="S373" s="31"/>
      <c r="T373" s="32"/>
      <c r="U373" s="264">
        <f t="shared" si="120"/>
        <v>0</v>
      </c>
      <c r="V373" s="31"/>
      <c r="W373" s="32"/>
      <c r="X373" s="265">
        <f t="shared" si="121"/>
        <v>0</v>
      </c>
      <c r="Y373" s="266">
        <f t="shared" si="127"/>
        <v>0</v>
      </c>
    </row>
    <row r="374" spans="1:25" ht="12.75">
      <c r="A374" s="263">
        <f>IF(B374&lt;&gt;"",MAX($A$8:A373)+1,"")</f>
      </c>
      <c r="B374" s="450"/>
      <c r="C374" s="42"/>
      <c r="D374" s="42"/>
      <c r="E374" s="42"/>
      <c r="F374" s="42"/>
      <c r="G374" s="42"/>
      <c r="H374" s="42"/>
      <c r="I374" s="42"/>
      <c r="J374" s="42"/>
      <c r="K374" s="42"/>
      <c r="L374" s="30"/>
      <c r="M374" s="31"/>
      <c r="N374" s="32"/>
      <c r="O374" s="264">
        <f t="shared" si="118"/>
        <v>0</v>
      </c>
      <c r="P374" s="31"/>
      <c r="Q374" s="32"/>
      <c r="R374" s="264">
        <f t="shared" si="119"/>
        <v>0</v>
      </c>
      <c r="S374" s="31"/>
      <c r="T374" s="32"/>
      <c r="U374" s="264">
        <f t="shared" si="120"/>
        <v>0</v>
      </c>
      <c r="V374" s="31"/>
      <c r="W374" s="32"/>
      <c r="X374" s="265">
        <f t="shared" si="121"/>
        <v>0</v>
      </c>
      <c r="Y374" s="266">
        <f t="shared" si="127"/>
        <v>0</v>
      </c>
    </row>
    <row r="375" spans="1:25" ht="12.75">
      <c r="A375" s="263">
        <f>IF(B375&lt;&gt;"",MAX($A$8:A374)+1,"")</f>
      </c>
      <c r="B375" s="450"/>
      <c r="C375" s="42"/>
      <c r="D375" s="42"/>
      <c r="E375" s="42"/>
      <c r="F375" s="42"/>
      <c r="G375" s="42"/>
      <c r="H375" s="42"/>
      <c r="I375" s="42"/>
      <c r="J375" s="42"/>
      <c r="K375" s="42"/>
      <c r="L375" s="30"/>
      <c r="M375" s="31"/>
      <c r="N375" s="32"/>
      <c r="O375" s="264">
        <f t="shared" si="118"/>
        <v>0</v>
      </c>
      <c r="P375" s="31"/>
      <c r="Q375" s="32"/>
      <c r="R375" s="264">
        <f t="shared" si="119"/>
        <v>0</v>
      </c>
      <c r="S375" s="31"/>
      <c r="T375" s="32"/>
      <c r="U375" s="264">
        <f t="shared" si="120"/>
        <v>0</v>
      </c>
      <c r="V375" s="31"/>
      <c r="W375" s="32"/>
      <c r="X375" s="265">
        <f t="shared" si="121"/>
        <v>0</v>
      </c>
      <c r="Y375" s="266">
        <f t="shared" si="127"/>
        <v>0</v>
      </c>
    </row>
    <row r="376" spans="1:25" ht="12.75">
      <c r="A376" s="263">
        <f>IF(B376&lt;&gt;"",MAX($A$8:A375)+1,"")</f>
      </c>
      <c r="B376" s="450"/>
      <c r="C376" s="42"/>
      <c r="D376" s="42"/>
      <c r="E376" s="42"/>
      <c r="F376" s="42"/>
      <c r="G376" s="42"/>
      <c r="H376" s="42"/>
      <c r="I376" s="42"/>
      <c r="J376" s="42"/>
      <c r="K376" s="42"/>
      <c r="L376" s="30"/>
      <c r="M376" s="31"/>
      <c r="N376" s="32"/>
      <c r="O376" s="264">
        <f t="shared" si="118"/>
        <v>0</v>
      </c>
      <c r="P376" s="31"/>
      <c r="Q376" s="32"/>
      <c r="R376" s="264">
        <f t="shared" si="119"/>
        <v>0</v>
      </c>
      <c r="S376" s="31"/>
      <c r="T376" s="32"/>
      <c r="U376" s="264">
        <f t="shared" si="120"/>
        <v>0</v>
      </c>
      <c r="V376" s="31"/>
      <c r="W376" s="32"/>
      <c r="X376" s="265">
        <f t="shared" si="121"/>
        <v>0</v>
      </c>
      <c r="Y376" s="266">
        <f t="shared" si="127"/>
        <v>0</v>
      </c>
    </row>
    <row r="377" spans="1:25" ht="12.75">
      <c r="A377" s="263">
        <f>IF(B377&lt;&gt;"",MAX($A$8:A376)+1,"")</f>
      </c>
      <c r="B377" s="450"/>
      <c r="C377" s="42"/>
      <c r="D377" s="42"/>
      <c r="E377" s="42"/>
      <c r="F377" s="42"/>
      <c r="G377" s="42"/>
      <c r="H377" s="42"/>
      <c r="I377" s="42"/>
      <c r="J377" s="42"/>
      <c r="K377" s="42"/>
      <c r="L377" s="30"/>
      <c r="M377" s="31"/>
      <c r="N377" s="32"/>
      <c r="O377" s="264">
        <f t="shared" si="118"/>
        <v>0</v>
      </c>
      <c r="P377" s="31"/>
      <c r="Q377" s="32"/>
      <c r="R377" s="264">
        <f t="shared" si="119"/>
        <v>0</v>
      </c>
      <c r="S377" s="31"/>
      <c r="T377" s="32"/>
      <c r="U377" s="264">
        <f t="shared" si="120"/>
        <v>0</v>
      </c>
      <c r="V377" s="31"/>
      <c r="W377" s="32"/>
      <c r="X377" s="265">
        <f t="shared" si="121"/>
        <v>0</v>
      </c>
      <c r="Y377" s="266">
        <f t="shared" si="127"/>
        <v>0</v>
      </c>
    </row>
    <row r="378" spans="1:25" ht="13.5" thickBot="1">
      <c r="A378" s="267">
        <f>IF(B378&lt;&gt;"",MAX($A$8:A377)+1,"")</f>
      </c>
      <c r="B378" s="450"/>
      <c r="C378" s="43"/>
      <c r="D378" s="43"/>
      <c r="E378" s="43"/>
      <c r="F378" s="43"/>
      <c r="G378" s="43"/>
      <c r="H378" s="43"/>
      <c r="I378" s="43"/>
      <c r="J378" s="43"/>
      <c r="K378" s="43"/>
      <c r="L378" s="36"/>
      <c r="M378" s="37"/>
      <c r="N378" s="38"/>
      <c r="O378" s="269">
        <f t="shared" si="118"/>
        <v>0</v>
      </c>
      <c r="P378" s="37"/>
      <c r="Q378" s="38"/>
      <c r="R378" s="269">
        <f t="shared" si="119"/>
        <v>0</v>
      </c>
      <c r="S378" s="37"/>
      <c r="T378" s="38"/>
      <c r="U378" s="269">
        <f t="shared" si="120"/>
        <v>0</v>
      </c>
      <c r="V378" s="37"/>
      <c r="W378" s="38"/>
      <c r="X378" s="273">
        <f t="shared" si="121"/>
        <v>0</v>
      </c>
      <c r="Y378" s="271">
        <f t="shared" si="127"/>
        <v>0</v>
      </c>
    </row>
    <row r="379" spans="1:25" ht="13.5" customHeight="1" thickBot="1">
      <c r="A379" s="275"/>
      <c r="B379" s="809">
        <f>Budżet_ogółem!$B$18</f>
      </c>
      <c r="C379" s="810"/>
      <c r="D379" s="810"/>
      <c r="E379" s="810"/>
      <c r="F379" s="810"/>
      <c r="G379" s="810"/>
      <c r="H379" s="810"/>
      <c r="I379" s="810"/>
      <c r="J379" s="810"/>
      <c r="K379" s="810"/>
      <c r="L379" s="811"/>
      <c r="M379" s="821">
        <f>SUM(O380:O409)</f>
        <v>0</v>
      </c>
      <c r="N379" s="822"/>
      <c r="O379" s="823"/>
      <c r="P379" s="821">
        <f>SUM(R380:R409)</f>
        <v>0</v>
      </c>
      <c r="Q379" s="822"/>
      <c r="R379" s="823"/>
      <c r="S379" s="821">
        <f>SUM(U380:U409)</f>
        <v>0</v>
      </c>
      <c r="T379" s="822"/>
      <c r="U379" s="823"/>
      <c r="V379" s="821">
        <f>SUM(X380:X409)</f>
        <v>0</v>
      </c>
      <c r="W379" s="822"/>
      <c r="X379" s="823"/>
      <c r="Y379" s="335">
        <f>M379+P379+S379+V379</f>
        <v>0</v>
      </c>
    </row>
    <row r="380" spans="1:25" ht="12.75">
      <c r="A380" s="258">
        <f>IF(B380&lt;&gt;"",MAX($A$8:A379)+1,"")</f>
      </c>
      <c r="B380" s="450"/>
      <c r="C380" s="29"/>
      <c r="D380" s="29"/>
      <c r="E380" s="29"/>
      <c r="F380" s="29"/>
      <c r="G380" s="29"/>
      <c r="H380" s="29"/>
      <c r="I380" s="29"/>
      <c r="J380" s="29"/>
      <c r="K380" s="29"/>
      <c r="L380" s="41"/>
      <c r="M380" s="25"/>
      <c r="N380" s="26"/>
      <c r="O380" s="260">
        <f>SUM(M380*N380)</f>
        <v>0</v>
      </c>
      <c r="P380" s="25"/>
      <c r="Q380" s="26"/>
      <c r="R380" s="260">
        <f>SUM(P380*Q380)</f>
        <v>0</v>
      </c>
      <c r="S380" s="25"/>
      <c r="T380" s="26"/>
      <c r="U380" s="260">
        <f>SUM(S380*T380)</f>
        <v>0</v>
      </c>
      <c r="V380" s="25"/>
      <c r="W380" s="26"/>
      <c r="X380" s="272">
        <f>SUM(V380*W380)</f>
        <v>0</v>
      </c>
      <c r="Y380" s="262">
        <f aca="true" t="shared" si="128" ref="Y380:Y388">O380+R380+U380+X380</f>
        <v>0</v>
      </c>
    </row>
    <row r="381" spans="1:25" ht="12.75">
      <c r="A381" s="263">
        <f>IF(B381&lt;&gt;"",MAX($A$8:A380)+1,"")</f>
      </c>
      <c r="B381" s="450"/>
      <c r="C381" s="42"/>
      <c r="D381" s="42"/>
      <c r="E381" s="42"/>
      <c r="F381" s="42"/>
      <c r="G381" s="42"/>
      <c r="H381" s="42"/>
      <c r="I381" s="42"/>
      <c r="J381" s="42"/>
      <c r="K381" s="42"/>
      <c r="L381" s="30"/>
      <c r="M381" s="31"/>
      <c r="N381" s="32"/>
      <c r="O381" s="264">
        <f aca="true" t="shared" si="129" ref="O381:O409">SUM(M381*N381)</f>
        <v>0</v>
      </c>
      <c r="P381" s="31"/>
      <c r="Q381" s="26"/>
      <c r="R381" s="264">
        <f aca="true" t="shared" si="130" ref="R381:R409">SUM(P381*Q381)</f>
        <v>0</v>
      </c>
      <c r="S381" s="31"/>
      <c r="T381" s="32"/>
      <c r="U381" s="264">
        <f aca="true" t="shared" si="131" ref="U381:U409">SUM(S381*T381)</f>
        <v>0</v>
      </c>
      <c r="V381" s="31"/>
      <c r="W381" s="32"/>
      <c r="X381" s="265">
        <f aca="true" t="shared" si="132" ref="X381:X409">SUM(V381*W381)</f>
        <v>0</v>
      </c>
      <c r="Y381" s="266">
        <f t="shared" si="128"/>
        <v>0</v>
      </c>
    </row>
    <row r="382" spans="1:25" ht="12.75">
      <c r="A382" s="263">
        <f>IF(B382&lt;&gt;"",MAX($A$8:A381)+1,"")</f>
      </c>
      <c r="B382" s="450"/>
      <c r="C382" s="42"/>
      <c r="D382" s="42"/>
      <c r="E382" s="42"/>
      <c r="F382" s="42"/>
      <c r="G382" s="42"/>
      <c r="H382" s="42"/>
      <c r="I382" s="42"/>
      <c r="J382" s="42"/>
      <c r="K382" s="42"/>
      <c r="L382" s="30"/>
      <c r="M382" s="31"/>
      <c r="N382" s="32"/>
      <c r="O382" s="264">
        <f t="shared" si="129"/>
        <v>0</v>
      </c>
      <c r="P382" s="31"/>
      <c r="Q382" s="32"/>
      <c r="R382" s="264">
        <f t="shared" si="130"/>
        <v>0</v>
      </c>
      <c r="S382" s="31"/>
      <c r="T382" s="32"/>
      <c r="U382" s="264">
        <f t="shared" si="131"/>
        <v>0</v>
      </c>
      <c r="V382" s="31"/>
      <c r="W382" s="32"/>
      <c r="X382" s="265">
        <f t="shared" si="132"/>
        <v>0</v>
      </c>
      <c r="Y382" s="266">
        <f t="shared" si="128"/>
        <v>0</v>
      </c>
    </row>
    <row r="383" spans="1:25" ht="12.75">
      <c r="A383" s="263">
        <f>IF(B383&lt;&gt;"",MAX($A$8:A382)+1,"")</f>
      </c>
      <c r="B383" s="450"/>
      <c r="C383" s="42"/>
      <c r="D383" s="42"/>
      <c r="E383" s="42"/>
      <c r="F383" s="42"/>
      <c r="G383" s="42"/>
      <c r="H383" s="42"/>
      <c r="I383" s="42"/>
      <c r="J383" s="42"/>
      <c r="K383" s="42"/>
      <c r="L383" s="30"/>
      <c r="M383" s="31"/>
      <c r="N383" s="32"/>
      <c r="O383" s="264">
        <f t="shared" si="129"/>
        <v>0</v>
      </c>
      <c r="P383" s="31"/>
      <c r="Q383" s="32"/>
      <c r="R383" s="264">
        <f t="shared" si="130"/>
        <v>0</v>
      </c>
      <c r="S383" s="31"/>
      <c r="T383" s="32"/>
      <c r="U383" s="264">
        <f t="shared" si="131"/>
        <v>0</v>
      </c>
      <c r="V383" s="31"/>
      <c r="W383" s="32"/>
      <c r="X383" s="265">
        <f t="shared" si="132"/>
        <v>0</v>
      </c>
      <c r="Y383" s="266">
        <f t="shared" si="128"/>
        <v>0</v>
      </c>
    </row>
    <row r="384" spans="1:25" ht="12.75">
      <c r="A384" s="263">
        <f>IF(B384&lt;&gt;"",MAX($A$8:A383)+1,"")</f>
      </c>
      <c r="B384" s="450"/>
      <c r="C384" s="42"/>
      <c r="D384" s="42"/>
      <c r="E384" s="42"/>
      <c r="F384" s="42"/>
      <c r="G384" s="42"/>
      <c r="H384" s="42"/>
      <c r="I384" s="42"/>
      <c r="J384" s="42"/>
      <c r="K384" s="42"/>
      <c r="L384" s="30"/>
      <c r="M384" s="31"/>
      <c r="N384" s="32"/>
      <c r="O384" s="264">
        <f t="shared" si="129"/>
        <v>0</v>
      </c>
      <c r="P384" s="31"/>
      <c r="Q384" s="32"/>
      <c r="R384" s="264">
        <f t="shared" si="130"/>
        <v>0</v>
      </c>
      <c r="S384" s="31"/>
      <c r="T384" s="32"/>
      <c r="U384" s="264">
        <f t="shared" si="131"/>
        <v>0</v>
      </c>
      <c r="V384" s="31"/>
      <c r="W384" s="32"/>
      <c r="X384" s="265">
        <f t="shared" si="132"/>
        <v>0</v>
      </c>
      <c r="Y384" s="266">
        <f t="shared" si="128"/>
        <v>0</v>
      </c>
    </row>
    <row r="385" spans="1:25" ht="12.75">
      <c r="A385" s="263">
        <f>IF(B385&lt;&gt;"",MAX($A$8:A384)+1,"")</f>
      </c>
      <c r="B385" s="450"/>
      <c r="C385" s="42"/>
      <c r="D385" s="42"/>
      <c r="E385" s="42"/>
      <c r="F385" s="42"/>
      <c r="G385" s="42"/>
      <c r="H385" s="42"/>
      <c r="I385" s="42"/>
      <c r="J385" s="42"/>
      <c r="K385" s="42"/>
      <c r="L385" s="30"/>
      <c r="M385" s="31"/>
      <c r="N385" s="32"/>
      <c r="O385" s="264">
        <f t="shared" si="129"/>
        <v>0</v>
      </c>
      <c r="P385" s="31"/>
      <c r="Q385" s="32"/>
      <c r="R385" s="264">
        <f t="shared" si="130"/>
        <v>0</v>
      </c>
      <c r="S385" s="31"/>
      <c r="T385" s="32"/>
      <c r="U385" s="264">
        <f t="shared" si="131"/>
        <v>0</v>
      </c>
      <c r="V385" s="31"/>
      <c r="W385" s="32"/>
      <c r="X385" s="265">
        <f t="shared" si="132"/>
        <v>0</v>
      </c>
      <c r="Y385" s="266">
        <f t="shared" si="128"/>
        <v>0</v>
      </c>
    </row>
    <row r="386" spans="1:25" ht="12.75">
      <c r="A386" s="263">
        <f>IF(B386&lt;&gt;"",MAX($A$8:A385)+1,"")</f>
      </c>
      <c r="B386" s="450"/>
      <c r="C386" s="42"/>
      <c r="D386" s="42"/>
      <c r="E386" s="42"/>
      <c r="F386" s="42"/>
      <c r="G386" s="42"/>
      <c r="H386" s="42"/>
      <c r="I386" s="42"/>
      <c r="J386" s="42"/>
      <c r="K386" s="42"/>
      <c r="L386" s="30"/>
      <c r="M386" s="31"/>
      <c r="N386" s="32"/>
      <c r="O386" s="264">
        <f t="shared" si="129"/>
        <v>0</v>
      </c>
      <c r="P386" s="31"/>
      <c r="Q386" s="32"/>
      <c r="R386" s="264">
        <f t="shared" si="130"/>
        <v>0</v>
      </c>
      <c r="S386" s="31"/>
      <c r="T386" s="32"/>
      <c r="U386" s="264">
        <f t="shared" si="131"/>
        <v>0</v>
      </c>
      <c r="V386" s="31"/>
      <c r="W386" s="32"/>
      <c r="X386" s="265">
        <f t="shared" si="132"/>
        <v>0</v>
      </c>
      <c r="Y386" s="266">
        <f t="shared" si="128"/>
        <v>0</v>
      </c>
    </row>
    <row r="387" spans="1:25" ht="12.75">
      <c r="A387" s="263">
        <f>IF(B387&lt;&gt;"",MAX($A$8:A386)+1,"")</f>
      </c>
      <c r="B387" s="444"/>
      <c r="C387" s="42"/>
      <c r="D387" s="42"/>
      <c r="E387" s="42"/>
      <c r="F387" s="42"/>
      <c r="G387" s="42"/>
      <c r="H387" s="42"/>
      <c r="I387" s="42"/>
      <c r="J387" s="42"/>
      <c r="K387" s="42"/>
      <c r="L387" s="30"/>
      <c r="M387" s="31"/>
      <c r="N387" s="32"/>
      <c r="O387" s="264">
        <f>SUM(M387*N387)</f>
        <v>0</v>
      </c>
      <c r="P387" s="31"/>
      <c r="Q387" s="32"/>
      <c r="R387" s="264">
        <f>SUM(P387*Q387)</f>
        <v>0</v>
      </c>
      <c r="S387" s="31"/>
      <c r="T387" s="32"/>
      <c r="U387" s="264">
        <f>SUM(S387*T387)</f>
        <v>0</v>
      </c>
      <c r="V387" s="31"/>
      <c r="W387" s="32"/>
      <c r="X387" s="265">
        <f>SUM(V387*W387)</f>
        <v>0</v>
      </c>
      <c r="Y387" s="266">
        <f t="shared" si="128"/>
        <v>0</v>
      </c>
    </row>
    <row r="388" spans="1:25" ht="12.75">
      <c r="A388" s="263">
        <f>IF(B388&lt;&gt;"",MAX($A$8:A387)+1,"")</f>
      </c>
      <c r="B388" s="444"/>
      <c r="C388" s="42"/>
      <c r="D388" s="42"/>
      <c r="E388" s="42"/>
      <c r="F388" s="42"/>
      <c r="G388" s="42"/>
      <c r="H388" s="42"/>
      <c r="I388" s="42"/>
      <c r="J388" s="42"/>
      <c r="K388" s="42"/>
      <c r="L388" s="30"/>
      <c r="M388" s="31"/>
      <c r="N388" s="32"/>
      <c r="O388" s="264">
        <f aca="true" t="shared" si="133" ref="O388:O401">SUM(M388*N388)</f>
        <v>0</v>
      </c>
      <c r="P388" s="31"/>
      <c r="Q388" s="32"/>
      <c r="R388" s="264">
        <f aca="true" t="shared" si="134" ref="R388:R401">SUM(P388*Q388)</f>
        <v>0</v>
      </c>
      <c r="S388" s="31"/>
      <c r="T388" s="32"/>
      <c r="U388" s="264">
        <f aca="true" t="shared" si="135" ref="U388:U401">SUM(S388*T388)</f>
        <v>0</v>
      </c>
      <c r="V388" s="31"/>
      <c r="W388" s="32"/>
      <c r="X388" s="265">
        <f aca="true" t="shared" si="136" ref="X388:X401">SUM(V388*W388)</f>
        <v>0</v>
      </c>
      <c r="Y388" s="266">
        <f t="shared" si="128"/>
        <v>0</v>
      </c>
    </row>
    <row r="389" spans="1:25" ht="12.75">
      <c r="A389" s="263">
        <f>IF(B389&lt;&gt;"",MAX($A$8:A388)+1,"")</f>
      </c>
      <c r="B389" s="444"/>
      <c r="C389" s="42"/>
      <c r="D389" s="42"/>
      <c r="E389" s="42"/>
      <c r="F389" s="42"/>
      <c r="G389" s="42"/>
      <c r="H389" s="42"/>
      <c r="I389" s="42"/>
      <c r="J389" s="42"/>
      <c r="K389" s="42"/>
      <c r="L389" s="30"/>
      <c r="M389" s="31"/>
      <c r="N389" s="32"/>
      <c r="O389" s="264">
        <f t="shared" si="133"/>
        <v>0</v>
      </c>
      <c r="P389" s="31"/>
      <c r="Q389" s="32"/>
      <c r="R389" s="264">
        <f t="shared" si="134"/>
        <v>0</v>
      </c>
      <c r="S389" s="31"/>
      <c r="T389" s="32"/>
      <c r="U389" s="264">
        <f t="shared" si="135"/>
        <v>0</v>
      </c>
      <c r="V389" s="31"/>
      <c r="W389" s="32"/>
      <c r="X389" s="265">
        <f t="shared" si="136"/>
        <v>0</v>
      </c>
      <c r="Y389" s="266">
        <f aca="true" t="shared" si="137" ref="Y389:Y400">O389+R389+U389+X389</f>
        <v>0</v>
      </c>
    </row>
    <row r="390" spans="1:25" ht="12.75">
      <c r="A390" s="263">
        <f>IF(B390&lt;&gt;"",MAX($A$8:A389)+1,"")</f>
      </c>
      <c r="B390" s="444"/>
      <c r="C390" s="42"/>
      <c r="D390" s="42"/>
      <c r="E390" s="42"/>
      <c r="F390" s="42"/>
      <c r="G390" s="42"/>
      <c r="H390" s="42"/>
      <c r="I390" s="42"/>
      <c r="J390" s="42"/>
      <c r="K390" s="42"/>
      <c r="L390" s="30"/>
      <c r="M390" s="31"/>
      <c r="N390" s="32"/>
      <c r="O390" s="264">
        <f t="shared" si="133"/>
        <v>0</v>
      </c>
      <c r="P390" s="31"/>
      <c r="Q390" s="32"/>
      <c r="R390" s="264">
        <f t="shared" si="134"/>
        <v>0</v>
      </c>
      <c r="S390" s="31"/>
      <c r="T390" s="32"/>
      <c r="U390" s="264">
        <f t="shared" si="135"/>
        <v>0</v>
      </c>
      <c r="V390" s="31"/>
      <c r="W390" s="32"/>
      <c r="X390" s="265">
        <f t="shared" si="136"/>
        <v>0</v>
      </c>
      <c r="Y390" s="266">
        <f t="shared" si="137"/>
        <v>0</v>
      </c>
    </row>
    <row r="391" spans="1:25" ht="12.75">
      <c r="A391" s="263">
        <f>IF(B391&lt;&gt;"",MAX($A$8:A390)+1,"")</f>
      </c>
      <c r="B391" s="444"/>
      <c r="C391" s="42"/>
      <c r="D391" s="42"/>
      <c r="E391" s="42"/>
      <c r="F391" s="42"/>
      <c r="G391" s="42"/>
      <c r="H391" s="42"/>
      <c r="I391" s="42"/>
      <c r="J391" s="42"/>
      <c r="K391" s="42"/>
      <c r="L391" s="30"/>
      <c r="M391" s="31"/>
      <c r="N391" s="32"/>
      <c r="O391" s="264">
        <f t="shared" si="133"/>
        <v>0</v>
      </c>
      <c r="P391" s="31"/>
      <c r="Q391" s="32"/>
      <c r="R391" s="264">
        <f t="shared" si="134"/>
        <v>0</v>
      </c>
      <c r="S391" s="31"/>
      <c r="T391" s="32"/>
      <c r="U391" s="264">
        <f t="shared" si="135"/>
        <v>0</v>
      </c>
      <c r="V391" s="31"/>
      <c r="W391" s="32"/>
      <c r="X391" s="265">
        <f t="shared" si="136"/>
        <v>0</v>
      </c>
      <c r="Y391" s="266">
        <f t="shared" si="137"/>
        <v>0</v>
      </c>
    </row>
    <row r="392" spans="1:25" ht="12.75">
      <c r="A392" s="263">
        <f>IF(B392&lt;&gt;"",MAX($A$8:A391)+1,"")</f>
      </c>
      <c r="B392" s="444"/>
      <c r="C392" s="42"/>
      <c r="D392" s="42"/>
      <c r="E392" s="42"/>
      <c r="F392" s="42"/>
      <c r="G392" s="42"/>
      <c r="H392" s="42"/>
      <c r="I392" s="42"/>
      <c r="J392" s="42"/>
      <c r="K392" s="42"/>
      <c r="L392" s="30"/>
      <c r="M392" s="31"/>
      <c r="N392" s="32"/>
      <c r="O392" s="264">
        <f t="shared" si="133"/>
        <v>0</v>
      </c>
      <c r="P392" s="31"/>
      <c r="Q392" s="32"/>
      <c r="R392" s="264">
        <f t="shared" si="134"/>
        <v>0</v>
      </c>
      <c r="S392" s="31"/>
      <c r="T392" s="32"/>
      <c r="U392" s="264">
        <f t="shared" si="135"/>
        <v>0</v>
      </c>
      <c r="V392" s="31"/>
      <c r="W392" s="32"/>
      <c r="X392" s="265">
        <f t="shared" si="136"/>
        <v>0</v>
      </c>
      <c r="Y392" s="266">
        <f t="shared" si="137"/>
        <v>0</v>
      </c>
    </row>
    <row r="393" spans="1:25" ht="12.75">
      <c r="A393" s="263">
        <f>IF(B393&lt;&gt;"",MAX($A$8:A392)+1,"")</f>
      </c>
      <c r="B393" s="444"/>
      <c r="C393" s="42"/>
      <c r="D393" s="42"/>
      <c r="E393" s="42"/>
      <c r="F393" s="42"/>
      <c r="G393" s="42"/>
      <c r="H393" s="42"/>
      <c r="I393" s="42"/>
      <c r="J393" s="42"/>
      <c r="K393" s="42"/>
      <c r="L393" s="30"/>
      <c r="M393" s="31"/>
      <c r="N393" s="32"/>
      <c r="O393" s="264">
        <f t="shared" si="133"/>
        <v>0</v>
      </c>
      <c r="P393" s="31"/>
      <c r="Q393" s="32"/>
      <c r="R393" s="264">
        <f t="shared" si="134"/>
        <v>0</v>
      </c>
      <c r="S393" s="31"/>
      <c r="T393" s="32"/>
      <c r="U393" s="264">
        <f t="shared" si="135"/>
        <v>0</v>
      </c>
      <c r="V393" s="31"/>
      <c r="W393" s="32"/>
      <c r="X393" s="265">
        <f t="shared" si="136"/>
        <v>0</v>
      </c>
      <c r="Y393" s="266">
        <f t="shared" si="137"/>
        <v>0</v>
      </c>
    </row>
    <row r="394" spans="1:25" ht="12.75">
      <c r="A394" s="263">
        <f>IF(B394&lt;&gt;"",MAX($A$8:A393)+1,"")</f>
      </c>
      <c r="B394" s="444"/>
      <c r="C394" s="42"/>
      <c r="D394" s="42"/>
      <c r="E394" s="42"/>
      <c r="F394" s="42"/>
      <c r="G394" s="42"/>
      <c r="H394" s="42"/>
      <c r="I394" s="42"/>
      <c r="J394" s="42"/>
      <c r="K394" s="42"/>
      <c r="L394" s="30"/>
      <c r="M394" s="31"/>
      <c r="N394" s="32"/>
      <c r="O394" s="264">
        <f t="shared" si="133"/>
        <v>0</v>
      </c>
      <c r="P394" s="31"/>
      <c r="Q394" s="32"/>
      <c r="R394" s="264">
        <f t="shared" si="134"/>
        <v>0</v>
      </c>
      <c r="S394" s="31"/>
      <c r="T394" s="32"/>
      <c r="U394" s="264">
        <f t="shared" si="135"/>
        <v>0</v>
      </c>
      <c r="V394" s="31"/>
      <c r="W394" s="32"/>
      <c r="X394" s="265">
        <f t="shared" si="136"/>
        <v>0</v>
      </c>
      <c r="Y394" s="266">
        <f t="shared" si="137"/>
        <v>0</v>
      </c>
    </row>
    <row r="395" spans="1:25" ht="12.75">
      <c r="A395" s="263">
        <f>IF(B395&lt;&gt;"",MAX($A$8:A394)+1,"")</f>
      </c>
      <c r="B395" s="444"/>
      <c r="C395" s="42"/>
      <c r="D395" s="42"/>
      <c r="E395" s="42"/>
      <c r="F395" s="42"/>
      <c r="G395" s="42"/>
      <c r="H395" s="42"/>
      <c r="I395" s="42"/>
      <c r="J395" s="42"/>
      <c r="K395" s="42"/>
      <c r="L395" s="30"/>
      <c r="M395" s="31"/>
      <c r="N395" s="32"/>
      <c r="O395" s="264">
        <f t="shared" si="133"/>
        <v>0</v>
      </c>
      <c r="P395" s="31"/>
      <c r="Q395" s="32"/>
      <c r="R395" s="264">
        <f t="shared" si="134"/>
        <v>0</v>
      </c>
      <c r="S395" s="31"/>
      <c r="T395" s="32"/>
      <c r="U395" s="264">
        <f t="shared" si="135"/>
        <v>0</v>
      </c>
      <c r="V395" s="31"/>
      <c r="W395" s="32"/>
      <c r="X395" s="265">
        <f t="shared" si="136"/>
        <v>0</v>
      </c>
      <c r="Y395" s="266">
        <f t="shared" si="137"/>
        <v>0</v>
      </c>
    </row>
    <row r="396" spans="1:25" ht="12.75">
      <c r="A396" s="263">
        <f>IF(B396&lt;&gt;"",MAX($A$8:A395)+1,"")</f>
      </c>
      <c r="B396" s="444"/>
      <c r="C396" s="42"/>
      <c r="D396" s="42"/>
      <c r="E396" s="42"/>
      <c r="F396" s="42"/>
      <c r="G396" s="42"/>
      <c r="H396" s="42"/>
      <c r="I396" s="42"/>
      <c r="J396" s="42"/>
      <c r="K396" s="42"/>
      <c r="L396" s="30"/>
      <c r="M396" s="31"/>
      <c r="N396" s="32"/>
      <c r="O396" s="264">
        <f t="shared" si="133"/>
        <v>0</v>
      </c>
      <c r="P396" s="31"/>
      <c r="Q396" s="32"/>
      <c r="R396" s="264">
        <f t="shared" si="134"/>
        <v>0</v>
      </c>
      <c r="S396" s="31"/>
      <c r="T396" s="32"/>
      <c r="U396" s="264">
        <f t="shared" si="135"/>
        <v>0</v>
      </c>
      <c r="V396" s="31"/>
      <c r="W396" s="32"/>
      <c r="X396" s="265">
        <f t="shared" si="136"/>
        <v>0</v>
      </c>
      <c r="Y396" s="266">
        <f t="shared" si="137"/>
        <v>0</v>
      </c>
    </row>
    <row r="397" spans="1:25" ht="12.75">
      <c r="A397" s="263">
        <f>IF(B397&lt;&gt;"",MAX($A$8:A396)+1,"")</f>
      </c>
      <c r="B397" s="444"/>
      <c r="C397" s="42"/>
      <c r="D397" s="42"/>
      <c r="E397" s="42"/>
      <c r="F397" s="42"/>
      <c r="G397" s="42"/>
      <c r="H397" s="42"/>
      <c r="I397" s="42"/>
      <c r="J397" s="42"/>
      <c r="K397" s="42"/>
      <c r="L397" s="30"/>
      <c r="M397" s="31"/>
      <c r="N397" s="32"/>
      <c r="O397" s="264">
        <f t="shared" si="133"/>
        <v>0</v>
      </c>
      <c r="P397" s="31"/>
      <c r="Q397" s="32"/>
      <c r="R397" s="264">
        <f t="shared" si="134"/>
        <v>0</v>
      </c>
      <c r="S397" s="31"/>
      <c r="T397" s="32"/>
      <c r="U397" s="264">
        <f t="shared" si="135"/>
        <v>0</v>
      </c>
      <c r="V397" s="31"/>
      <c r="W397" s="32"/>
      <c r="X397" s="265">
        <f t="shared" si="136"/>
        <v>0</v>
      </c>
      <c r="Y397" s="266">
        <f t="shared" si="137"/>
        <v>0</v>
      </c>
    </row>
    <row r="398" spans="1:25" ht="12.75">
      <c r="A398" s="263">
        <f>IF(B398&lt;&gt;"",MAX($A$8:A397)+1,"")</f>
      </c>
      <c r="B398" s="444"/>
      <c r="C398" s="42"/>
      <c r="D398" s="42"/>
      <c r="E398" s="42"/>
      <c r="F398" s="42"/>
      <c r="G398" s="42"/>
      <c r="H398" s="42"/>
      <c r="I398" s="42"/>
      <c r="J398" s="42"/>
      <c r="K398" s="42"/>
      <c r="L398" s="30"/>
      <c r="M398" s="31"/>
      <c r="N398" s="32"/>
      <c r="O398" s="264">
        <f t="shared" si="133"/>
        <v>0</v>
      </c>
      <c r="P398" s="31"/>
      <c r="Q398" s="32"/>
      <c r="R398" s="264">
        <f t="shared" si="134"/>
        <v>0</v>
      </c>
      <c r="S398" s="31"/>
      <c r="T398" s="32"/>
      <c r="U398" s="264">
        <f t="shared" si="135"/>
        <v>0</v>
      </c>
      <c r="V398" s="31"/>
      <c r="W398" s="32"/>
      <c r="X398" s="265">
        <f t="shared" si="136"/>
        <v>0</v>
      </c>
      <c r="Y398" s="266">
        <f t="shared" si="137"/>
        <v>0</v>
      </c>
    </row>
    <row r="399" spans="1:25" ht="12.75">
      <c r="A399" s="263">
        <f>IF(B399&lt;&gt;"",MAX($A$8:A398)+1,"")</f>
      </c>
      <c r="B399" s="444"/>
      <c r="C399" s="42"/>
      <c r="D399" s="42"/>
      <c r="E399" s="42"/>
      <c r="F399" s="42"/>
      <c r="G399" s="42"/>
      <c r="H399" s="42"/>
      <c r="I399" s="42"/>
      <c r="J399" s="42"/>
      <c r="K399" s="42"/>
      <c r="L399" s="30"/>
      <c r="M399" s="31"/>
      <c r="N399" s="32"/>
      <c r="O399" s="264">
        <f t="shared" si="133"/>
        <v>0</v>
      </c>
      <c r="P399" s="31"/>
      <c r="Q399" s="32"/>
      <c r="R399" s="264">
        <f t="shared" si="134"/>
        <v>0</v>
      </c>
      <c r="S399" s="31"/>
      <c r="T399" s="32"/>
      <c r="U399" s="264">
        <f t="shared" si="135"/>
        <v>0</v>
      </c>
      <c r="V399" s="31"/>
      <c r="W399" s="32"/>
      <c r="X399" s="265">
        <f t="shared" si="136"/>
        <v>0</v>
      </c>
      <c r="Y399" s="266">
        <f t="shared" si="137"/>
        <v>0</v>
      </c>
    </row>
    <row r="400" spans="1:25" ht="12.75">
      <c r="A400" s="263">
        <f>IF(B400&lt;&gt;"",MAX($A$8:A399)+1,"")</f>
      </c>
      <c r="B400" s="444"/>
      <c r="C400" s="42"/>
      <c r="D400" s="42"/>
      <c r="E400" s="42"/>
      <c r="F400" s="42"/>
      <c r="G400" s="42"/>
      <c r="H400" s="42"/>
      <c r="I400" s="42"/>
      <c r="J400" s="42"/>
      <c r="K400" s="42"/>
      <c r="L400" s="30"/>
      <c r="M400" s="31"/>
      <c r="N400" s="32"/>
      <c r="O400" s="264">
        <f t="shared" si="133"/>
        <v>0</v>
      </c>
      <c r="P400" s="31"/>
      <c r="Q400" s="32"/>
      <c r="R400" s="264">
        <f t="shared" si="134"/>
        <v>0</v>
      </c>
      <c r="S400" s="31"/>
      <c r="T400" s="32"/>
      <c r="U400" s="264">
        <f t="shared" si="135"/>
        <v>0</v>
      </c>
      <c r="V400" s="31"/>
      <c r="W400" s="32"/>
      <c r="X400" s="265">
        <f t="shared" si="136"/>
        <v>0</v>
      </c>
      <c r="Y400" s="266">
        <f t="shared" si="137"/>
        <v>0</v>
      </c>
    </row>
    <row r="401" spans="1:25" ht="12.75">
      <c r="A401" s="263">
        <f>IF(B401&lt;&gt;"",MAX($A$8:A400)+1,"")</f>
      </c>
      <c r="B401" s="444"/>
      <c r="C401" s="42"/>
      <c r="D401" s="42"/>
      <c r="E401" s="42"/>
      <c r="F401" s="42"/>
      <c r="G401" s="42"/>
      <c r="H401" s="42"/>
      <c r="I401" s="42"/>
      <c r="J401" s="42"/>
      <c r="K401" s="42"/>
      <c r="L401" s="30"/>
      <c r="M401" s="31"/>
      <c r="N401" s="32"/>
      <c r="O401" s="264">
        <f t="shared" si="133"/>
        <v>0</v>
      </c>
      <c r="P401" s="31"/>
      <c r="Q401" s="32"/>
      <c r="R401" s="264">
        <f t="shared" si="134"/>
        <v>0</v>
      </c>
      <c r="S401" s="31"/>
      <c r="T401" s="32"/>
      <c r="U401" s="264">
        <f t="shared" si="135"/>
        <v>0</v>
      </c>
      <c r="V401" s="31"/>
      <c r="W401" s="32"/>
      <c r="X401" s="265">
        <f t="shared" si="136"/>
        <v>0</v>
      </c>
      <c r="Y401" s="266">
        <f aca="true" t="shared" si="138" ref="Y401:Y409">O401+R401+U401+X401</f>
        <v>0</v>
      </c>
    </row>
    <row r="402" spans="1:25" ht="12.75">
      <c r="A402" s="263">
        <f>IF(B402&lt;&gt;"",MAX($A$8:A401)+1,"")</f>
      </c>
      <c r="B402" s="450"/>
      <c r="C402" s="42"/>
      <c r="D402" s="42"/>
      <c r="E402" s="42"/>
      <c r="F402" s="42"/>
      <c r="G402" s="42"/>
      <c r="H402" s="42"/>
      <c r="I402" s="42"/>
      <c r="J402" s="42"/>
      <c r="K402" s="42"/>
      <c r="L402" s="30"/>
      <c r="M402" s="31"/>
      <c r="N402" s="32"/>
      <c r="O402" s="264">
        <f t="shared" si="129"/>
        <v>0</v>
      </c>
      <c r="P402" s="31"/>
      <c r="Q402" s="32"/>
      <c r="R402" s="264">
        <f t="shared" si="130"/>
        <v>0</v>
      </c>
      <c r="S402" s="31"/>
      <c r="T402" s="32"/>
      <c r="U402" s="264">
        <f t="shared" si="131"/>
        <v>0</v>
      </c>
      <c r="V402" s="31"/>
      <c r="W402" s="32"/>
      <c r="X402" s="265">
        <f t="shared" si="132"/>
        <v>0</v>
      </c>
      <c r="Y402" s="266">
        <f t="shared" si="138"/>
        <v>0</v>
      </c>
    </row>
    <row r="403" spans="1:25" ht="12.75">
      <c r="A403" s="263">
        <f>IF(B403&lt;&gt;"",MAX($A$8:A402)+1,"")</f>
      </c>
      <c r="B403" s="450"/>
      <c r="C403" s="42"/>
      <c r="D403" s="42"/>
      <c r="E403" s="42"/>
      <c r="F403" s="42"/>
      <c r="G403" s="42"/>
      <c r="H403" s="42"/>
      <c r="I403" s="42"/>
      <c r="J403" s="42"/>
      <c r="K403" s="42"/>
      <c r="L403" s="30"/>
      <c r="M403" s="31"/>
      <c r="N403" s="32"/>
      <c r="O403" s="264">
        <f t="shared" si="129"/>
        <v>0</v>
      </c>
      <c r="P403" s="31"/>
      <c r="Q403" s="32"/>
      <c r="R403" s="264">
        <f t="shared" si="130"/>
        <v>0</v>
      </c>
      <c r="S403" s="31"/>
      <c r="T403" s="32"/>
      <c r="U403" s="264">
        <f t="shared" si="131"/>
        <v>0</v>
      </c>
      <c r="V403" s="31"/>
      <c r="W403" s="32"/>
      <c r="X403" s="265">
        <f t="shared" si="132"/>
        <v>0</v>
      </c>
      <c r="Y403" s="266">
        <f t="shared" si="138"/>
        <v>0</v>
      </c>
    </row>
    <row r="404" spans="1:25" ht="12.75">
      <c r="A404" s="263">
        <f>IF(B404&lt;&gt;"",MAX($A$8:A403)+1,"")</f>
      </c>
      <c r="B404" s="450"/>
      <c r="C404" s="42"/>
      <c r="D404" s="42"/>
      <c r="E404" s="42"/>
      <c r="F404" s="42"/>
      <c r="G404" s="42"/>
      <c r="H404" s="42"/>
      <c r="I404" s="42"/>
      <c r="J404" s="42"/>
      <c r="K404" s="42"/>
      <c r="L404" s="30"/>
      <c r="M404" s="31"/>
      <c r="N404" s="32"/>
      <c r="O404" s="264">
        <f t="shared" si="129"/>
        <v>0</v>
      </c>
      <c r="P404" s="31"/>
      <c r="Q404" s="32"/>
      <c r="R404" s="264">
        <f t="shared" si="130"/>
        <v>0</v>
      </c>
      <c r="S404" s="31"/>
      <c r="T404" s="32"/>
      <c r="U404" s="264">
        <f t="shared" si="131"/>
        <v>0</v>
      </c>
      <c r="V404" s="31"/>
      <c r="W404" s="32"/>
      <c r="X404" s="265">
        <f t="shared" si="132"/>
        <v>0</v>
      </c>
      <c r="Y404" s="266">
        <f t="shared" si="138"/>
        <v>0</v>
      </c>
    </row>
    <row r="405" spans="1:25" ht="12.75">
      <c r="A405" s="263">
        <f>IF(B405&lt;&gt;"",MAX($A$8:A404)+1,"")</f>
      </c>
      <c r="B405" s="450"/>
      <c r="C405" s="42"/>
      <c r="D405" s="42"/>
      <c r="E405" s="42"/>
      <c r="F405" s="42"/>
      <c r="G405" s="42"/>
      <c r="H405" s="42"/>
      <c r="I405" s="42"/>
      <c r="J405" s="42"/>
      <c r="K405" s="42"/>
      <c r="L405" s="30"/>
      <c r="M405" s="31"/>
      <c r="N405" s="32"/>
      <c r="O405" s="264">
        <f t="shared" si="129"/>
        <v>0</v>
      </c>
      <c r="P405" s="31"/>
      <c r="Q405" s="32"/>
      <c r="R405" s="264">
        <f t="shared" si="130"/>
        <v>0</v>
      </c>
      <c r="S405" s="31"/>
      <c r="T405" s="32"/>
      <c r="U405" s="264">
        <f t="shared" si="131"/>
        <v>0</v>
      </c>
      <c r="V405" s="31"/>
      <c r="W405" s="32"/>
      <c r="X405" s="265">
        <f t="shared" si="132"/>
        <v>0</v>
      </c>
      <c r="Y405" s="266">
        <f t="shared" si="138"/>
        <v>0</v>
      </c>
    </row>
    <row r="406" spans="1:25" ht="12.75">
      <c r="A406" s="263">
        <f>IF(B406&lt;&gt;"",MAX($A$8:A405)+1,"")</f>
      </c>
      <c r="B406" s="450"/>
      <c r="C406" s="42"/>
      <c r="D406" s="42"/>
      <c r="E406" s="42"/>
      <c r="F406" s="42"/>
      <c r="G406" s="42"/>
      <c r="H406" s="42"/>
      <c r="I406" s="42"/>
      <c r="J406" s="42"/>
      <c r="K406" s="42"/>
      <c r="L406" s="30"/>
      <c r="M406" s="31"/>
      <c r="N406" s="32"/>
      <c r="O406" s="264">
        <f t="shared" si="129"/>
        <v>0</v>
      </c>
      <c r="P406" s="31"/>
      <c r="Q406" s="32"/>
      <c r="R406" s="264">
        <f t="shared" si="130"/>
        <v>0</v>
      </c>
      <c r="S406" s="31"/>
      <c r="T406" s="32"/>
      <c r="U406" s="264">
        <f t="shared" si="131"/>
        <v>0</v>
      </c>
      <c r="V406" s="31"/>
      <c r="W406" s="32"/>
      <c r="X406" s="265">
        <f t="shared" si="132"/>
        <v>0</v>
      </c>
      <c r="Y406" s="266">
        <f t="shared" si="138"/>
        <v>0</v>
      </c>
    </row>
    <row r="407" spans="1:25" ht="12.75">
      <c r="A407" s="263">
        <f>IF(B407&lt;&gt;"",MAX($A$8:A406)+1,"")</f>
      </c>
      <c r="B407" s="450"/>
      <c r="C407" s="42"/>
      <c r="D407" s="42"/>
      <c r="E407" s="42"/>
      <c r="F407" s="42"/>
      <c r="G407" s="42"/>
      <c r="H407" s="42"/>
      <c r="I407" s="42"/>
      <c r="J407" s="42"/>
      <c r="K407" s="42"/>
      <c r="L407" s="30"/>
      <c r="M407" s="31"/>
      <c r="N407" s="32"/>
      <c r="O407" s="264">
        <f t="shared" si="129"/>
        <v>0</v>
      </c>
      <c r="P407" s="31"/>
      <c r="Q407" s="32"/>
      <c r="R407" s="264">
        <f t="shared" si="130"/>
        <v>0</v>
      </c>
      <c r="S407" s="31"/>
      <c r="T407" s="32"/>
      <c r="U407" s="264">
        <f t="shared" si="131"/>
        <v>0</v>
      </c>
      <c r="V407" s="31"/>
      <c r="W407" s="32"/>
      <c r="X407" s="265">
        <f t="shared" si="132"/>
        <v>0</v>
      </c>
      <c r="Y407" s="266">
        <f t="shared" si="138"/>
        <v>0</v>
      </c>
    </row>
    <row r="408" spans="1:25" ht="12.75">
      <c r="A408" s="263">
        <f>IF(B408&lt;&gt;"",MAX($A$8:A407)+1,"")</f>
      </c>
      <c r="B408" s="450"/>
      <c r="C408" s="42"/>
      <c r="D408" s="42"/>
      <c r="E408" s="42"/>
      <c r="F408" s="42"/>
      <c r="G408" s="42"/>
      <c r="H408" s="42"/>
      <c r="I408" s="42"/>
      <c r="J408" s="42"/>
      <c r="K408" s="42"/>
      <c r="L408" s="30"/>
      <c r="M408" s="31"/>
      <c r="N408" s="32"/>
      <c r="O408" s="264">
        <f t="shared" si="129"/>
        <v>0</v>
      </c>
      <c r="P408" s="31"/>
      <c r="Q408" s="32"/>
      <c r="R408" s="264">
        <f t="shared" si="130"/>
        <v>0</v>
      </c>
      <c r="S408" s="31"/>
      <c r="T408" s="32"/>
      <c r="U408" s="264">
        <f t="shared" si="131"/>
        <v>0</v>
      </c>
      <c r="V408" s="31"/>
      <c r="W408" s="32"/>
      <c r="X408" s="265">
        <f t="shared" si="132"/>
        <v>0</v>
      </c>
      <c r="Y408" s="266">
        <f t="shared" si="138"/>
        <v>0</v>
      </c>
    </row>
    <row r="409" spans="1:25" ht="13.5" thickBot="1">
      <c r="A409" s="267">
        <f>IF(B409&lt;&gt;"",MAX($A$8:A408)+1,"")</f>
      </c>
      <c r="B409" s="450"/>
      <c r="C409" s="43"/>
      <c r="D409" s="43"/>
      <c r="E409" s="43"/>
      <c r="F409" s="43"/>
      <c r="G409" s="43"/>
      <c r="H409" s="43"/>
      <c r="I409" s="43"/>
      <c r="J409" s="43"/>
      <c r="K409" s="43"/>
      <c r="L409" s="36"/>
      <c r="M409" s="37"/>
      <c r="N409" s="38"/>
      <c r="O409" s="269">
        <f t="shared" si="129"/>
        <v>0</v>
      </c>
      <c r="P409" s="37"/>
      <c r="Q409" s="38"/>
      <c r="R409" s="269">
        <f t="shared" si="130"/>
        <v>0</v>
      </c>
      <c r="S409" s="37"/>
      <c r="T409" s="38"/>
      <c r="U409" s="269">
        <f t="shared" si="131"/>
        <v>0</v>
      </c>
      <c r="V409" s="37"/>
      <c r="W409" s="38"/>
      <c r="X409" s="273">
        <f t="shared" si="132"/>
        <v>0</v>
      </c>
      <c r="Y409" s="271">
        <f t="shared" si="138"/>
        <v>0</v>
      </c>
    </row>
    <row r="410" spans="1:25" ht="13.5" customHeight="1" thickBot="1">
      <c r="A410" s="275"/>
      <c r="B410" s="809">
        <f>Budżet_ogółem!$B$19</f>
      </c>
      <c r="C410" s="810"/>
      <c r="D410" s="810"/>
      <c r="E410" s="810"/>
      <c r="F410" s="810"/>
      <c r="G410" s="810"/>
      <c r="H410" s="810"/>
      <c r="I410" s="810"/>
      <c r="J410" s="810"/>
      <c r="K410" s="810"/>
      <c r="L410" s="811"/>
      <c r="M410" s="821">
        <f>SUM(O411:O440)</f>
        <v>0</v>
      </c>
      <c r="N410" s="822"/>
      <c r="O410" s="823"/>
      <c r="P410" s="821">
        <f>SUM(R411:R440)</f>
        <v>0</v>
      </c>
      <c r="Q410" s="822"/>
      <c r="R410" s="823"/>
      <c r="S410" s="821">
        <f>SUM(U411:U440)</f>
        <v>0</v>
      </c>
      <c r="T410" s="822"/>
      <c r="U410" s="823"/>
      <c r="V410" s="821">
        <f>SUM(X411:X440)</f>
        <v>0</v>
      </c>
      <c r="W410" s="822"/>
      <c r="X410" s="823"/>
      <c r="Y410" s="335">
        <f>M410+P410+S410+V410</f>
        <v>0</v>
      </c>
    </row>
    <row r="411" spans="1:25" ht="12.75">
      <c r="A411" s="258">
        <f>IF(B411&lt;&gt;"",MAX($A$8:A410)+1,"")</f>
      </c>
      <c r="B411" s="444"/>
      <c r="C411" s="29"/>
      <c r="D411" s="29"/>
      <c r="E411" s="29"/>
      <c r="F411" s="29"/>
      <c r="G411" s="29"/>
      <c r="H411" s="29"/>
      <c r="I411" s="29"/>
      <c r="J411" s="29"/>
      <c r="K411" s="29"/>
      <c r="L411" s="41"/>
      <c r="M411" s="25"/>
      <c r="N411" s="26"/>
      <c r="O411" s="260">
        <f>SUM(M411*N411)</f>
        <v>0</v>
      </c>
      <c r="P411" s="25"/>
      <c r="Q411" s="26"/>
      <c r="R411" s="260">
        <f>SUM(P411*Q411)</f>
        <v>0</v>
      </c>
      <c r="S411" s="25"/>
      <c r="T411" s="26"/>
      <c r="U411" s="260">
        <f>SUM(S411*T411)</f>
        <v>0</v>
      </c>
      <c r="V411" s="25"/>
      <c r="W411" s="26"/>
      <c r="X411" s="272">
        <f>SUM(V411*W411)</f>
        <v>0</v>
      </c>
      <c r="Y411" s="262">
        <f aca="true" t="shared" si="139" ref="Y411:Y418">O411+R411+U411+X411</f>
        <v>0</v>
      </c>
    </row>
    <row r="412" spans="1:25" ht="12.75">
      <c r="A412" s="263">
        <f>IF(B412&lt;&gt;"",MAX($A$8:A411)+1,"")</f>
      </c>
      <c r="B412" s="444"/>
      <c r="C412" s="42"/>
      <c r="D412" s="42"/>
      <c r="E412" s="42"/>
      <c r="F412" s="42"/>
      <c r="G412" s="42"/>
      <c r="H412" s="42"/>
      <c r="I412" s="42"/>
      <c r="J412" s="42"/>
      <c r="K412" s="42"/>
      <c r="L412" s="30"/>
      <c r="M412" s="31"/>
      <c r="N412" s="32"/>
      <c r="O412" s="264">
        <f aca="true" t="shared" si="140" ref="O412:O440">SUM(M412*N412)</f>
        <v>0</v>
      </c>
      <c r="P412" s="31"/>
      <c r="Q412" s="32"/>
      <c r="R412" s="264">
        <f aca="true" t="shared" si="141" ref="R412:R440">SUM(P412*Q412)</f>
        <v>0</v>
      </c>
      <c r="S412" s="31"/>
      <c r="T412" s="32"/>
      <c r="U412" s="264">
        <f aca="true" t="shared" si="142" ref="U412:U440">SUM(S412*T412)</f>
        <v>0</v>
      </c>
      <c r="V412" s="31"/>
      <c r="W412" s="32"/>
      <c r="X412" s="265">
        <f aca="true" t="shared" si="143" ref="X412:X440">SUM(V412*W412)</f>
        <v>0</v>
      </c>
      <c r="Y412" s="266">
        <f t="shared" si="139"/>
        <v>0</v>
      </c>
    </row>
    <row r="413" spans="1:25" ht="12.75">
      <c r="A413" s="263">
        <f>IF(B413&lt;&gt;"",MAX($A$8:A412)+1,"")</f>
      </c>
      <c r="B413" s="444"/>
      <c r="C413" s="42"/>
      <c r="D413" s="42"/>
      <c r="E413" s="42"/>
      <c r="F413" s="42"/>
      <c r="G413" s="42"/>
      <c r="H413" s="42"/>
      <c r="I413" s="42"/>
      <c r="J413" s="42"/>
      <c r="K413" s="42"/>
      <c r="L413" s="30"/>
      <c r="M413" s="31"/>
      <c r="N413" s="32"/>
      <c r="O413" s="264">
        <f t="shared" si="140"/>
        <v>0</v>
      </c>
      <c r="P413" s="31"/>
      <c r="Q413" s="32"/>
      <c r="R413" s="264">
        <f t="shared" si="141"/>
        <v>0</v>
      </c>
      <c r="S413" s="31"/>
      <c r="T413" s="32"/>
      <c r="U413" s="264">
        <f t="shared" si="142"/>
        <v>0</v>
      </c>
      <c r="V413" s="31"/>
      <c r="W413" s="32"/>
      <c r="X413" s="265">
        <f t="shared" si="143"/>
        <v>0</v>
      </c>
      <c r="Y413" s="266">
        <f t="shared" si="139"/>
        <v>0</v>
      </c>
    </row>
    <row r="414" spans="1:25" ht="12.75">
      <c r="A414" s="263">
        <f>IF(B414&lt;&gt;"",MAX($A$8:A413)+1,"")</f>
      </c>
      <c r="B414" s="444"/>
      <c r="C414" s="42"/>
      <c r="D414" s="42"/>
      <c r="E414" s="42"/>
      <c r="F414" s="42"/>
      <c r="G414" s="42"/>
      <c r="H414" s="42"/>
      <c r="I414" s="42"/>
      <c r="J414" s="42"/>
      <c r="K414" s="42"/>
      <c r="L414" s="30"/>
      <c r="M414" s="31"/>
      <c r="N414" s="32"/>
      <c r="O414" s="264">
        <f t="shared" si="140"/>
        <v>0</v>
      </c>
      <c r="P414" s="31"/>
      <c r="Q414" s="32"/>
      <c r="R414" s="264">
        <f t="shared" si="141"/>
        <v>0</v>
      </c>
      <c r="S414" s="31"/>
      <c r="T414" s="32"/>
      <c r="U414" s="264">
        <f t="shared" si="142"/>
        <v>0</v>
      </c>
      <c r="V414" s="31"/>
      <c r="W414" s="32"/>
      <c r="X414" s="265">
        <f t="shared" si="143"/>
        <v>0</v>
      </c>
      <c r="Y414" s="266">
        <f t="shared" si="139"/>
        <v>0</v>
      </c>
    </row>
    <row r="415" spans="1:25" ht="12.75">
      <c r="A415" s="263">
        <f>IF(B415&lt;&gt;"",MAX($A$8:A414)+1,"")</f>
      </c>
      <c r="B415" s="444"/>
      <c r="C415" s="42"/>
      <c r="D415" s="42"/>
      <c r="E415" s="42"/>
      <c r="F415" s="42"/>
      <c r="G415" s="42"/>
      <c r="H415" s="42"/>
      <c r="I415" s="42"/>
      <c r="J415" s="42"/>
      <c r="K415" s="42"/>
      <c r="L415" s="30"/>
      <c r="M415" s="31"/>
      <c r="N415" s="32"/>
      <c r="O415" s="264">
        <f t="shared" si="140"/>
        <v>0</v>
      </c>
      <c r="P415" s="31"/>
      <c r="Q415" s="32"/>
      <c r="R415" s="264">
        <f t="shared" si="141"/>
        <v>0</v>
      </c>
      <c r="S415" s="31"/>
      <c r="T415" s="32"/>
      <c r="U415" s="264">
        <f t="shared" si="142"/>
        <v>0</v>
      </c>
      <c r="V415" s="31"/>
      <c r="W415" s="32"/>
      <c r="X415" s="265">
        <f t="shared" si="143"/>
        <v>0</v>
      </c>
      <c r="Y415" s="266">
        <f t="shared" si="139"/>
        <v>0</v>
      </c>
    </row>
    <row r="416" spans="1:25" ht="12.75">
      <c r="A416" s="263">
        <f>IF(B416&lt;&gt;"",MAX($A$8:A415)+1,"")</f>
      </c>
      <c r="B416" s="444"/>
      <c r="C416" s="42"/>
      <c r="D416" s="42"/>
      <c r="E416" s="42"/>
      <c r="F416" s="42"/>
      <c r="G416" s="42"/>
      <c r="H416" s="42"/>
      <c r="I416" s="42"/>
      <c r="J416" s="42"/>
      <c r="K416" s="42"/>
      <c r="L416" s="30"/>
      <c r="M416" s="31"/>
      <c r="N416" s="32"/>
      <c r="O416" s="264">
        <f t="shared" si="140"/>
        <v>0</v>
      </c>
      <c r="P416" s="31"/>
      <c r="Q416" s="32"/>
      <c r="R416" s="264">
        <f t="shared" si="141"/>
        <v>0</v>
      </c>
      <c r="S416" s="31"/>
      <c r="T416" s="32"/>
      <c r="U416" s="264">
        <f t="shared" si="142"/>
        <v>0</v>
      </c>
      <c r="V416" s="31"/>
      <c r="W416" s="32"/>
      <c r="X416" s="265">
        <f t="shared" si="143"/>
        <v>0</v>
      </c>
      <c r="Y416" s="266">
        <f t="shared" si="139"/>
        <v>0</v>
      </c>
    </row>
    <row r="417" spans="1:25" ht="12.75">
      <c r="A417" s="263">
        <f>IF(B417&lt;&gt;"",MAX($A$8:A416)+1,"")</f>
      </c>
      <c r="B417" s="450"/>
      <c r="C417" s="42"/>
      <c r="D417" s="42"/>
      <c r="E417" s="42"/>
      <c r="F417" s="42"/>
      <c r="G417" s="42"/>
      <c r="H417" s="42"/>
      <c r="I417" s="42"/>
      <c r="J417" s="42"/>
      <c r="K417" s="42"/>
      <c r="L417" s="45"/>
      <c r="M417" s="31"/>
      <c r="N417" s="32"/>
      <c r="O417" s="264">
        <f>SUM(M417*N417)</f>
        <v>0</v>
      </c>
      <c r="P417" s="31"/>
      <c r="Q417" s="32"/>
      <c r="R417" s="264">
        <f>SUM(P417*Q417)</f>
        <v>0</v>
      </c>
      <c r="S417" s="31"/>
      <c r="T417" s="32"/>
      <c r="U417" s="264">
        <f>SUM(S417*T417)</f>
        <v>0</v>
      </c>
      <c r="V417" s="31"/>
      <c r="W417" s="32"/>
      <c r="X417" s="265">
        <f>SUM(V417*W417)</f>
        <v>0</v>
      </c>
      <c r="Y417" s="266">
        <f t="shared" si="139"/>
        <v>0</v>
      </c>
    </row>
    <row r="418" spans="1:25" ht="12.75">
      <c r="A418" s="263">
        <f>IF(B418&lt;&gt;"",MAX($A$8:A417)+1,"")</f>
      </c>
      <c r="B418" s="450"/>
      <c r="C418" s="42"/>
      <c r="D418" s="42"/>
      <c r="E418" s="42"/>
      <c r="F418" s="42"/>
      <c r="G418" s="42"/>
      <c r="H418" s="42"/>
      <c r="I418" s="42"/>
      <c r="J418" s="42"/>
      <c r="K418" s="42"/>
      <c r="L418" s="45"/>
      <c r="M418" s="31"/>
      <c r="N418" s="32"/>
      <c r="O418" s="264">
        <f aca="true" t="shared" si="144" ref="O418:O431">SUM(M418*N418)</f>
        <v>0</v>
      </c>
      <c r="P418" s="31"/>
      <c r="Q418" s="32"/>
      <c r="R418" s="264">
        <f>SUM(P418*Q418)</f>
        <v>0</v>
      </c>
      <c r="S418" s="31"/>
      <c r="T418" s="32"/>
      <c r="U418" s="264">
        <f aca="true" t="shared" si="145" ref="U418:U431">SUM(S418*T418)</f>
        <v>0</v>
      </c>
      <c r="V418" s="31"/>
      <c r="W418" s="32"/>
      <c r="X418" s="265">
        <f aca="true" t="shared" si="146" ref="X418:X431">SUM(V418*W418)</f>
        <v>0</v>
      </c>
      <c r="Y418" s="266">
        <f t="shared" si="139"/>
        <v>0</v>
      </c>
    </row>
    <row r="419" spans="1:25" ht="12.75">
      <c r="A419" s="263">
        <f>IF(B419&lt;&gt;"",MAX($A$8:A418)+1,"")</f>
      </c>
      <c r="B419" s="450"/>
      <c r="C419" s="42"/>
      <c r="D419" s="42"/>
      <c r="E419" s="42"/>
      <c r="F419" s="42"/>
      <c r="G419" s="42"/>
      <c r="H419" s="42"/>
      <c r="I419" s="42"/>
      <c r="J419" s="42"/>
      <c r="K419" s="42"/>
      <c r="L419" s="45"/>
      <c r="M419" s="31"/>
      <c r="N419" s="32"/>
      <c r="O419" s="264">
        <f t="shared" si="144"/>
        <v>0</v>
      </c>
      <c r="P419" s="31"/>
      <c r="Q419" s="32"/>
      <c r="R419" s="264">
        <f>SUM(P419*Q419)</f>
        <v>0</v>
      </c>
      <c r="S419" s="31"/>
      <c r="T419" s="32"/>
      <c r="U419" s="264">
        <f t="shared" si="145"/>
        <v>0</v>
      </c>
      <c r="V419" s="31"/>
      <c r="W419" s="32"/>
      <c r="X419" s="265">
        <f t="shared" si="146"/>
        <v>0</v>
      </c>
      <c r="Y419" s="266">
        <f aca="true" t="shared" si="147" ref="Y419:Y430">O419+R419+U419+X419</f>
        <v>0</v>
      </c>
    </row>
    <row r="420" spans="1:25" ht="12.75">
      <c r="A420" s="263">
        <f>IF(B420&lt;&gt;"",MAX($A$8:A419)+1,"")</f>
      </c>
      <c r="B420" s="450"/>
      <c r="C420" s="42"/>
      <c r="D420" s="42"/>
      <c r="E420" s="42"/>
      <c r="F420" s="42"/>
      <c r="G420" s="42"/>
      <c r="H420" s="42"/>
      <c r="I420" s="42"/>
      <c r="J420" s="42"/>
      <c r="K420" s="42"/>
      <c r="L420" s="45"/>
      <c r="M420" s="31"/>
      <c r="N420" s="32"/>
      <c r="O420" s="264">
        <f t="shared" si="144"/>
        <v>0</v>
      </c>
      <c r="P420" s="31"/>
      <c r="Q420" s="32"/>
      <c r="R420" s="264">
        <f aca="true" t="shared" si="148" ref="R420:R431">SUM(P420*Q420)</f>
        <v>0</v>
      </c>
      <c r="S420" s="31"/>
      <c r="T420" s="32"/>
      <c r="U420" s="264">
        <f t="shared" si="145"/>
        <v>0</v>
      </c>
      <c r="V420" s="31"/>
      <c r="W420" s="32"/>
      <c r="X420" s="265">
        <f t="shared" si="146"/>
        <v>0</v>
      </c>
      <c r="Y420" s="266">
        <f t="shared" si="147"/>
        <v>0</v>
      </c>
    </row>
    <row r="421" spans="1:25" ht="12.75">
      <c r="A421" s="263">
        <f>IF(B421&lt;&gt;"",MAX($A$8:A420)+1,"")</f>
      </c>
      <c r="B421" s="450"/>
      <c r="C421" s="42"/>
      <c r="D421" s="42"/>
      <c r="E421" s="42"/>
      <c r="F421" s="42"/>
      <c r="G421" s="42"/>
      <c r="H421" s="42"/>
      <c r="I421" s="42"/>
      <c r="J421" s="42"/>
      <c r="K421" s="42"/>
      <c r="L421" s="45"/>
      <c r="M421" s="31"/>
      <c r="N421" s="32"/>
      <c r="O421" s="264">
        <f t="shared" si="144"/>
        <v>0</v>
      </c>
      <c r="P421" s="31"/>
      <c r="Q421" s="32"/>
      <c r="R421" s="264">
        <f t="shared" si="148"/>
        <v>0</v>
      </c>
      <c r="S421" s="31"/>
      <c r="T421" s="32"/>
      <c r="U421" s="264">
        <f t="shared" si="145"/>
        <v>0</v>
      </c>
      <c r="V421" s="31"/>
      <c r="W421" s="32"/>
      <c r="X421" s="265">
        <f t="shared" si="146"/>
        <v>0</v>
      </c>
      <c r="Y421" s="266">
        <f t="shared" si="147"/>
        <v>0</v>
      </c>
    </row>
    <row r="422" spans="1:25" ht="12.75">
      <c r="A422" s="263">
        <f>IF(B422&lt;&gt;"",MAX($A$8:A421)+1,"")</f>
      </c>
      <c r="B422" s="450"/>
      <c r="C422" s="42"/>
      <c r="D422" s="42"/>
      <c r="E422" s="42"/>
      <c r="F422" s="42"/>
      <c r="G422" s="42"/>
      <c r="H422" s="42"/>
      <c r="I422" s="42"/>
      <c r="J422" s="42"/>
      <c r="K422" s="42"/>
      <c r="L422" s="45"/>
      <c r="M422" s="31"/>
      <c r="N422" s="32"/>
      <c r="O422" s="264">
        <f t="shared" si="144"/>
        <v>0</v>
      </c>
      <c r="P422" s="31"/>
      <c r="Q422" s="32"/>
      <c r="R422" s="264">
        <f t="shared" si="148"/>
        <v>0</v>
      </c>
      <c r="S422" s="31"/>
      <c r="T422" s="32"/>
      <c r="U422" s="264">
        <f t="shared" si="145"/>
        <v>0</v>
      </c>
      <c r="V422" s="31"/>
      <c r="W422" s="32"/>
      <c r="X422" s="265">
        <f t="shared" si="146"/>
        <v>0</v>
      </c>
      <c r="Y422" s="266">
        <f t="shared" si="147"/>
        <v>0</v>
      </c>
    </row>
    <row r="423" spans="1:25" ht="12.75">
      <c r="A423" s="263">
        <f>IF(B423&lt;&gt;"",MAX($A$8:A422)+1,"")</f>
      </c>
      <c r="B423" s="450"/>
      <c r="C423" s="42"/>
      <c r="D423" s="42"/>
      <c r="E423" s="42"/>
      <c r="F423" s="42"/>
      <c r="G423" s="42"/>
      <c r="H423" s="42"/>
      <c r="I423" s="42"/>
      <c r="J423" s="42"/>
      <c r="K423" s="42"/>
      <c r="L423" s="45"/>
      <c r="M423" s="31"/>
      <c r="N423" s="32"/>
      <c r="O423" s="264">
        <f t="shared" si="144"/>
        <v>0</v>
      </c>
      <c r="P423" s="31"/>
      <c r="Q423" s="32"/>
      <c r="R423" s="264">
        <f t="shared" si="148"/>
        <v>0</v>
      </c>
      <c r="S423" s="31"/>
      <c r="T423" s="32"/>
      <c r="U423" s="264">
        <f t="shared" si="145"/>
        <v>0</v>
      </c>
      <c r="V423" s="31"/>
      <c r="W423" s="32"/>
      <c r="X423" s="265">
        <f t="shared" si="146"/>
        <v>0</v>
      </c>
      <c r="Y423" s="266">
        <f t="shared" si="147"/>
        <v>0</v>
      </c>
    </row>
    <row r="424" spans="1:25" ht="12.75">
      <c r="A424" s="263">
        <f>IF(B424&lt;&gt;"",MAX($A$8:A423)+1,"")</f>
      </c>
      <c r="B424" s="450"/>
      <c r="C424" s="42"/>
      <c r="D424" s="42"/>
      <c r="E424" s="42"/>
      <c r="F424" s="42"/>
      <c r="G424" s="42"/>
      <c r="H424" s="42"/>
      <c r="I424" s="42"/>
      <c r="J424" s="42"/>
      <c r="K424" s="42"/>
      <c r="L424" s="45"/>
      <c r="M424" s="31"/>
      <c r="N424" s="32"/>
      <c r="O424" s="264">
        <f t="shared" si="144"/>
        <v>0</v>
      </c>
      <c r="P424" s="31"/>
      <c r="Q424" s="32"/>
      <c r="R424" s="264">
        <f t="shared" si="148"/>
        <v>0</v>
      </c>
      <c r="S424" s="31"/>
      <c r="T424" s="32"/>
      <c r="U424" s="264">
        <f t="shared" si="145"/>
        <v>0</v>
      </c>
      <c r="V424" s="31"/>
      <c r="W424" s="32"/>
      <c r="X424" s="265">
        <f t="shared" si="146"/>
        <v>0</v>
      </c>
      <c r="Y424" s="266">
        <f t="shared" si="147"/>
        <v>0</v>
      </c>
    </row>
    <row r="425" spans="1:25" ht="12.75">
      <c r="A425" s="263">
        <f>IF(B425&lt;&gt;"",MAX($A$8:A424)+1,"")</f>
      </c>
      <c r="B425" s="450"/>
      <c r="C425" s="42"/>
      <c r="D425" s="42"/>
      <c r="E425" s="42"/>
      <c r="F425" s="42"/>
      <c r="G425" s="42"/>
      <c r="H425" s="42"/>
      <c r="I425" s="42"/>
      <c r="J425" s="42"/>
      <c r="K425" s="42"/>
      <c r="L425" s="45"/>
      <c r="M425" s="31"/>
      <c r="N425" s="32"/>
      <c r="O425" s="264">
        <f t="shared" si="144"/>
        <v>0</v>
      </c>
      <c r="P425" s="31"/>
      <c r="Q425" s="32"/>
      <c r="R425" s="264">
        <f t="shared" si="148"/>
        <v>0</v>
      </c>
      <c r="S425" s="31"/>
      <c r="T425" s="32"/>
      <c r="U425" s="264">
        <f t="shared" si="145"/>
        <v>0</v>
      </c>
      <c r="V425" s="31"/>
      <c r="W425" s="32"/>
      <c r="X425" s="265">
        <f t="shared" si="146"/>
        <v>0</v>
      </c>
      <c r="Y425" s="266">
        <f t="shared" si="147"/>
        <v>0</v>
      </c>
    </row>
    <row r="426" spans="1:25" ht="12.75">
      <c r="A426" s="263">
        <f>IF(B426&lt;&gt;"",MAX($A$8:A425)+1,"")</f>
      </c>
      <c r="B426" s="450"/>
      <c r="C426" s="42"/>
      <c r="D426" s="42"/>
      <c r="E426" s="42"/>
      <c r="F426" s="42"/>
      <c r="G426" s="42"/>
      <c r="H426" s="42"/>
      <c r="I426" s="42"/>
      <c r="J426" s="42"/>
      <c r="K426" s="42"/>
      <c r="L426" s="45"/>
      <c r="M426" s="31"/>
      <c r="N426" s="32"/>
      <c r="O426" s="264">
        <f t="shared" si="144"/>
        <v>0</v>
      </c>
      <c r="P426" s="31"/>
      <c r="Q426" s="32"/>
      <c r="R426" s="264">
        <f t="shared" si="148"/>
        <v>0</v>
      </c>
      <c r="S426" s="31"/>
      <c r="T426" s="32"/>
      <c r="U426" s="264">
        <f t="shared" si="145"/>
        <v>0</v>
      </c>
      <c r="V426" s="31"/>
      <c r="W426" s="32"/>
      <c r="X426" s="265">
        <f t="shared" si="146"/>
        <v>0</v>
      </c>
      <c r="Y426" s="266">
        <f t="shared" si="147"/>
        <v>0</v>
      </c>
    </row>
    <row r="427" spans="1:25" ht="12.75">
      <c r="A427" s="263">
        <f>IF(B427&lt;&gt;"",MAX($A$8:A426)+1,"")</f>
      </c>
      <c r="B427" s="450"/>
      <c r="C427" s="42"/>
      <c r="D427" s="42"/>
      <c r="E427" s="42"/>
      <c r="F427" s="42"/>
      <c r="G427" s="42"/>
      <c r="H427" s="42"/>
      <c r="I427" s="42"/>
      <c r="J427" s="42"/>
      <c r="K427" s="42"/>
      <c r="L427" s="45"/>
      <c r="M427" s="31"/>
      <c r="N427" s="32"/>
      <c r="O427" s="264">
        <f t="shared" si="144"/>
        <v>0</v>
      </c>
      <c r="P427" s="31"/>
      <c r="Q427" s="32"/>
      <c r="R427" s="264">
        <f t="shared" si="148"/>
        <v>0</v>
      </c>
      <c r="S427" s="31"/>
      <c r="T427" s="32"/>
      <c r="U427" s="264">
        <f t="shared" si="145"/>
        <v>0</v>
      </c>
      <c r="V427" s="31"/>
      <c r="W427" s="32"/>
      <c r="X427" s="265">
        <f t="shared" si="146"/>
        <v>0</v>
      </c>
      <c r="Y427" s="266">
        <f t="shared" si="147"/>
        <v>0</v>
      </c>
    </row>
    <row r="428" spans="1:25" ht="12.75">
      <c r="A428" s="263">
        <f>IF(B428&lt;&gt;"",MAX($A$8:A427)+1,"")</f>
      </c>
      <c r="B428" s="450"/>
      <c r="C428" s="42"/>
      <c r="D428" s="42"/>
      <c r="E428" s="42"/>
      <c r="F428" s="42"/>
      <c r="G428" s="42"/>
      <c r="H428" s="42"/>
      <c r="I428" s="42"/>
      <c r="J428" s="42"/>
      <c r="K428" s="42"/>
      <c r="L428" s="45"/>
      <c r="M428" s="31"/>
      <c r="N428" s="32"/>
      <c r="O428" s="264">
        <f t="shared" si="144"/>
        <v>0</v>
      </c>
      <c r="P428" s="31"/>
      <c r="Q428" s="32"/>
      <c r="R428" s="264">
        <f t="shared" si="148"/>
        <v>0</v>
      </c>
      <c r="S428" s="31"/>
      <c r="T428" s="32"/>
      <c r="U428" s="264">
        <f t="shared" si="145"/>
        <v>0</v>
      </c>
      <c r="V428" s="31"/>
      <c r="W428" s="32"/>
      <c r="X428" s="265">
        <f t="shared" si="146"/>
        <v>0</v>
      </c>
      <c r="Y428" s="266">
        <f t="shared" si="147"/>
        <v>0</v>
      </c>
    </row>
    <row r="429" spans="1:25" ht="12.75">
      <c r="A429" s="263">
        <f>IF(B429&lt;&gt;"",MAX($A$8:A428)+1,"")</f>
      </c>
      <c r="B429" s="450"/>
      <c r="C429" s="42"/>
      <c r="D429" s="42"/>
      <c r="E429" s="42"/>
      <c r="F429" s="42"/>
      <c r="G429" s="42"/>
      <c r="H429" s="42"/>
      <c r="I429" s="42"/>
      <c r="J429" s="42"/>
      <c r="K429" s="42"/>
      <c r="L429" s="45"/>
      <c r="M429" s="31"/>
      <c r="N429" s="32"/>
      <c r="O429" s="264">
        <f t="shared" si="144"/>
        <v>0</v>
      </c>
      <c r="P429" s="31"/>
      <c r="Q429" s="32"/>
      <c r="R429" s="264">
        <f t="shared" si="148"/>
        <v>0</v>
      </c>
      <c r="S429" s="31"/>
      <c r="T429" s="32"/>
      <c r="U429" s="264">
        <f t="shared" si="145"/>
        <v>0</v>
      </c>
      <c r="V429" s="31"/>
      <c r="W429" s="32"/>
      <c r="X429" s="265">
        <f t="shared" si="146"/>
        <v>0</v>
      </c>
      <c r="Y429" s="266">
        <f t="shared" si="147"/>
        <v>0</v>
      </c>
    </row>
    <row r="430" spans="1:25" ht="12.75">
      <c r="A430" s="263">
        <f>IF(B430&lt;&gt;"",MAX($A$8:A429)+1,"")</f>
      </c>
      <c r="B430" s="450"/>
      <c r="C430" s="42"/>
      <c r="D430" s="42"/>
      <c r="E430" s="42"/>
      <c r="F430" s="42"/>
      <c r="G430" s="42"/>
      <c r="H430" s="42"/>
      <c r="I430" s="42"/>
      <c r="J430" s="42"/>
      <c r="K430" s="42"/>
      <c r="L430" s="45"/>
      <c r="M430" s="31"/>
      <c r="N430" s="32"/>
      <c r="O430" s="264">
        <f t="shared" si="144"/>
        <v>0</v>
      </c>
      <c r="P430" s="31"/>
      <c r="Q430" s="32"/>
      <c r="R430" s="264">
        <f t="shared" si="148"/>
        <v>0</v>
      </c>
      <c r="S430" s="31"/>
      <c r="T430" s="32"/>
      <c r="U430" s="264">
        <f t="shared" si="145"/>
        <v>0</v>
      </c>
      <c r="V430" s="31"/>
      <c r="W430" s="32"/>
      <c r="X430" s="265">
        <f t="shared" si="146"/>
        <v>0</v>
      </c>
      <c r="Y430" s="266">
        <f t="shared" si="147"/>
        <v>0</v>
      </c>
    </row>
    <row r="431" spans="1:25" ht="12.75">
      <c r="A431" s="263">
        <f>IF(B431&lt;&gt;"",MAX($A$8:A430)+1,"")</f>
      </c>
      <c r="B431" s="450"/>
      <c r="C431" s="42"/>
      <c r="D431" s="42"/>
      <c r="E431" s="42"/>
      <c r="F431" s="42"/>
      <c r="G431" s="42"/>
      <c r="H431" s="42"/>
      <c r="I431" s="42"/>
      <c r="J431" s="42"/>
      <c r="K431" s="42"/>
      <c r="L431" s="45"/>
      <c r="M431" s="31"/>
      <c r="N431" s="32"/>
      <c r="O431" s="264">
        <f t="shared" si="144"/>
        <v>0</v>
      </c>
      <c r="P431" s="31"/>
      <c r="Q431" s="32"/>
      <c r="R431" s="264">
        <f t="shared" si="148"/>
        <v>0</v>
      </c>
      <c r="S431" s="31"/>
      <c r="T431" s="32"/>
      <c r="U431" s="264">
        <f t="shared" si="145"/>
        <v>0</v>
      </c>
      <c r="V431" s="31"/>
      <c r="W431" s="32"/>
      <c r="X431" s="265">
        <f t="shared" si="146"/>
        <v>0</v>
      </c>
      <c r="Y431" s="266">
        <f aca="true" t="shared" si="149" ref="Y431:Y440">O431+R431+U431+X431</f>
        <v>0</v>
      </c>
    </row>
    <row r="432" spans="1:25" ht="12.75">
      <c r="A432" s="263">
        <f>IF(B432&lt;&gt;"",MAX($A$8:A431)+1,"")</f>
      </c>
      <c r="B432" s="444"/>
      <c r="C432" s="42"/>
      <c r="D432" s="42"/>
      <c r="E432" s="42"/>
      <c r="F432" s="42"/>
      <c r="G432" s="42"/>
      <c r="H432" s="42"/>
      <c r="I432" s="42"/>
      <c r="J432" s="42"/>
      <c r="K432" s="42"/>
      <c r="L432" s="30"/>
      <c r="M432" s="31"/>
      <c r="N432" s="32"/>
      <c r="O432" s="264">
        <f t="shared" si="140"/>
        <v>0</v>
      </c>
      <c r="P432" s="31"/>
      <c r="Q432" s="32"/>
      <c r="R432" s="264">
        <f t="shared" si="141"/>
        <v>0</v>
      </c>
      <c r="S432" s="31"/>
      <c r="T432" s="32"/>
      <c r="U432" s="264">
        <f t="shared" si="142"/>
        <v>0</v>
      </c>
      <c r="V432" s="31"/>
      <c r="W432" s="32"/>
      <c r="X432" s="265">
        <f t="shared" si="143"/>
        <v>0</v>
      </c>
      <c r="Y432" s="266">
        <f t="shared" si="149"/>
        <v>0</v>
      </c>
    </row>
    <row r="433" spans="1:25" ht="12.75">
      <c r="A433" s="263">
        <f>IF(B433&lt;&gt;"",MAX($A$8:A432)+1,"")</f>
      </c>
      <c r="B433" s="444"/>
      <c r="C433" s="42"/>
      <c r="D433" s="42"/>
      <c r="E433" s="42"/>
      <c r="F433" s="42"/>
      <c r="G433" s="42"/>
      <c r="H433" s="42"/>
      <c r="I433" s="42"/>
      <c r="J433" s="42"/>
      <c r="K433" s="42"/>
      <c r="L433" s="30"/>
      <c r="M433" s="31"/>
      <c r="N433" s="32"/>
      <c r="O433" s="264">
        <f t="shared" si="140"/>
        <v>0</v>
      </c>
      <c r="P433" s="31"/>
      <c r="Q433" s="32"/>
      <c r="R433" s="264">
        <f t="shared" si="141"/>
        <v>0</v>
      </c>
      <c r="S433" s="31"/>
      <c r="T433" s="32"/>
      <c r="U433" s="264">
        <f t="shared" si="142"/>
        <v>0</v>
      </c>
      <c r="V433" s="31"/>
      <c r="W433" s="32"/>
      <c r="X433" s="265">
        <f t="shared" si="143"/>
        <v>0</v>
      </c>
      <c r="Y433" s="266">
        <f t="shared" si="149"/>
        <v>0</v>
      </c>
    </row>
    <row r="434" spans="1:25" ht="12.75">
      <c r="A434" s="263">
        <f>IF(B434&lt;&gt;"",MAX($A$8:A433)+1,"")</f>
      </c>
      <c r="B434" s="444"/>
      <c r="C434" s="42"/>
      <c r="D434" s="42"/>
      <c r="E434" s="42"/>
      <c r="F434" s="42"/>
      <c r="G434" s="42"/>
      <c r="H434" s="42"/>
      <c r="I434" s="42"/>
      <c r="J434" s="42"/>
      <c r="K434" s="42"/>
      <c r="L434" s="30"/>
      <c r="M434" s="31"/>
      <c r="N434" s="32"/>
      <c r="O434" s="264">
        <f t="shared" si="140"/>
        <v>0</v>
      </c>
      <c r="P434" s="31"/>
      <c r="Q434" s="32"/>
      <c r="R434" s="264">
        <f t="shared" si="141"/>
        <v>0</v>
      </c>
      <c r="S434" s="31"/>
      <c r="T434" s="32"/>
      <c r="U434" s="264">
        <f t="shared" si="142"/>
        <v>0</v>
      </c>
      <c r="V434" s="31"/>
      <c r="W434" s="32"/>
      <c r="X434" s="265">
        <f t="shared" si="143"/>
        <v>0</v>
      </c>
      <c r="Y434" s="266">
        <f t="shared" si="149"/>
        <v>0</v>
      </c>
    </row>
    <row r="435" spans="1:25" ht="12.75">
      <c r="A435" s="263">
        <f>IF(B435&lt;&gt;"",MAX($A$8:A434)+1,"")</f>
      </c>
      <c r="B435" s="444"/>
      <c r="C435" s="42"/>
      <c r="D435" s="42"/>
      <c r="E435" s="42"/>
      <c r="F435" s="42"/>
      <c r="G435" s="42"/>
      <c r="H435" s="42"/>
      <c r="I435" s="42"/>
      <c r="J435" s="42"/>
      <c r="K435" s="42"/>
      <c r="L435" s="30"/>
      <c r="M435" s="31"/>
      <c r="N435" s="32"/>
      <c r="O435" s="264">
        <f t="shared" si="140"/>
        <v>0</v>
      </c>
      <c r="P435" s="31"/>
      <c r="Q435" s="32"/>
      <c r="R435" s="264">
        <f t="shared" si="141"/>
        <v>0</v>
      </c>
      <c r="S435" s="31"/>
      <c r="T435" s="32"/>
      <c r="U435" s="264">
        <f t="shared" si="142"/>
        <v>0</v>
      </c>
      <c r="V435" s="31"/>
      <c r="W435" s="32"/>
      <c r="X435" s="265">
        <f t="shared" si="143"/>
        <v>0</v>
      </c>
      <c r="Y435" s="266">
        <f t="shared" si="149"/>
        <v>0</v>
      </c>
    </row>
    <row r="436" spans="1:25" ht="12.75">
      <c r="A436" s="263">
        <f>IF(B436&lt;&gt;"",MAX($A$8:A435)+1,"")</f>
      </c>
      <c r="B436" s="444"/>
      <c r="C436" s="42"/>
      <c r="D436" s="42"/>
      <c r="E436" s="42"/>
      <c r="F436" s="42"/>
      <c r="G436" s="42"/>
      <c r="H436" s="42"/>
      <c r="I436" s="42"/>
      <c r="J436" s="42"/>
      <c r="K436" s="42"/>
      <c r="L436" s="30"/>
      <c r="M436" s="31"/>
      <c r="N436" s="32"/>
      <c r="O436" s="264">
        <f t="shared" si="140"/>
        <v>0</v>
      </c>
      <c r="P436" s="31"/>
      <c r="Q436" s="32"/>
      <c r="R436" s="264">
        <f t="shared" si="141"/>
        <v>0</v>
      </c>
      <c r="S436" s="31"/>
      <c r="T436" s="32"/>
      <c r="U436" s="264">
        <f t="shared" si="142"/>
        <v>0</v>
      </c>
      <c r="V436" s="31"/>
      <c r="W436" s="32"/>
      <c r="X436" s="265">
        <f t="shared" si="143"/>
        <v>0</v>
      </c>
      <c r="Y436" s="266">
        <f t="shared" si="149"/>
        <v>0</v>
      </c>
    </row>
    <row r="437" spans="1:25" ht="12.75">
      <c r="A437" s="263">
        <f>IF(B437&lt;&gt;"",MAX($A$8:A436)+1,"")</f>
      </c>
      <c r="B437" s="444"/>
      <c r="C437" s="42"/>
      <c r="D437" s="42"/>
      <c r="E437" s="42"/>
      <c r="F437" s="42"/>
      <c r="G437" s="42"/>
      <c r="H437" s="42"/>
      <c r="I437" s="42"/>
      <c r="J437" s="42"/>
      <c r="K437" s="42"/>
      <c r="L437" s="30"/>
      <c r="M437" s="31"/>
      <c r="N437" s="32"/>
      <c r="O437" s="264">
        <f t="shared" si="140"/>
        <v>0</v>
      </c>
      <c r="P437" s="31"/>
      <c r="Q437" s="32"/>
      <c r="R437" s="264">
        <f t="shared" si="141"/>
        <v>0</v>
      </c>
      <c r="S437" s="31"/>
      <c r="T437" s="32"/>
      <c r="U437" s="264">
        <f t="shared" si="142"/>
        <v>0</v>
      </c>
      <c r="V437" s="31"/>
      <c r="W437" s="32"/>
      <c r="X437" s="265">
        <f t="shared" si="143"/>
        <v>0</v>
      </c>
      <c r="Y437" s="266">
        <f t="shared" si="149"/>
        <v>0</v>
      </c>
    </row>
    <row r="438" spans="1:25" ht="12.75">
      <c r="A438" s="263">
        <f>IF(B438&lt;&gt;"",MAX($A$8:A437)+1,"")</f>
      </c>
      <c r="B438" s="444"/>
      <c r="C438" s="42"/>
      <c r="D438" s="42"/>
      <c r="E438" s="42"/>
      <c r="F438" s="42"/>
      <c r="G438" s="42"/>
      <c r="H438" s="42"/>
      <c r="I438" s="42"/>
      <c r="J438" s="42"/>
      <c r="K438" s="42"/>
      <c r="L438" s="30"/>
      <c r="M438" s="31"/>
      <c r="N438" s="32"/>
      <c r="O438" s="264">
        <f t="shared" si="140"/>
        <v>0</v>
      </c>
      <c r="P438" s="31"/>
      <c r="Q438" s="32"/>
      <c r="R438" s="264">
        <f t="shared" si="141"/>
        <v>0</v>
      </c>
      <c r="S438" s="31"/>
      <c r="T438" s="32"/>
      <c r="U438" s="264">
        <f t="shared" si="142"/>
        <v>0</v>
      </c>
      <c r="V438" s="31"/>
      <c r="W438" s="32"/>
      <c r="X438" s="265">
        <f t="shared" si="143"/>
        <v>0</v>
      </c>
      <c r="Y438" s="266">
        <f t="shared" si="149"/>
        <v>0</v>
      </c>
    </row>
    <row r="439" spans="1:25" ht="12.75">
      <c r="A439" s="263">
        <f>IF(B439&lt;&gt;"",MAX($A$8:A438)+1,"")</f>
      </c>
      <c r="B439" s="444"/>
      <c r="C439" s="42"/>
      <c r="D439" s="42"/>
      <c r="E439" s="42"/>
      <c r="F439" s="42"/>
      <c r="G439" s="42"/>
      <c r="H439" s="42"/>
      <c r="I439" s="42"/>
      <c r="J439" s="42"/>
      <c r="K439" s="42"/>
      <c r="L439" s="30"/>
      <c r="M439" s="31"/>
      <c r="N439" s="32"/>
      <c r="O439" s="264">
        <f t="shared" si="140"/>
        <v>0</v>
      </c>
      <c r="P439" s="31"/>
      <c r="Q439" s="32"/>
      <c r="R439" s="264">
        <f t="shared" si="141"/>
        <v>0</v>
      </c>
      <c r="S439" s="31"/>
      <c r="T439" s="32"/>
      <c r="U439" s="264">
        <f t="shared" si="142"/>
        <v>0</v>
      </c>
      <c r="V439" s="31"/>
      <c r="W439" s="32"/>
      <c r="X439" s="265">
        <f t="shared" si="143"/>
        <v>0</v>
      </c>
      <c r="Y439" s="266">
        <f t="shared" si="149"/>
        <v>0</v>
      </c>
    </row>
    <row r="440" spans="1:25" ht="13.5" thickBot="1">
      <c r="A440" s="267">
        <f>IF(B440&lt;&gt;"",MAX($A$8:A439)+1,"")</f>
      </c>
      <c r="B440" s="444"/>
      <c r="C440" s="43"/>
      <c r="D440" s="43"/>
      <c r="E440" s="43"/>
      <c r="F440" s="43"/>
      <c r="G440" s="43"/>
      <c r="H440" s="43"/>
      <c r="I440" s="43"/>
      <c r="J440" s="43"/>
      <c r="K440" s="43"/>
      <c r="L440" s="36"/>
      <c r="M440" s="37"/>
      <c r="N440" s="38"/>
      <c r="O440" s="269">
        <f t="shared" si="140"/>
        <v>0</v>
      </c>
      <c r="P440" s="37"/>
      <c r="Q440" s="38"/>
      <c r="R440" s="269">
        <f t="shared" si="141"/>
        <v>0</v>
      </c>
      <c r="S440" s="37"/>
      <c r="T440" s="38"/>
      <c r="U440" s="269">
        <f t="shared" si="142"/>
        <v>0</v>
      </c>
      <c r="V440" s="37"/>
      <c r="W440" s="38"/>
      <c r="X440" s="273">
        <f t="shared" si="143"/>
        <v>0</v>
      </c>
      <c r="Y440" s="271">
        <f t="shared" si="149"/>
        <v>0</v>
      </c>
    </row>
    <row r="441" spans="1:25" ht="13.5" customHeight="1" thickBot="1">
      <c r="A441" s="276"/>
      <c r="B441" s="809">
        <f>Budżet_ogółem!$B$20</f>
      </c>
      <c r="C441" s="810"/>
      <c r="D441" s="810"/>
      <c r="E441" s="810"/>
      <c r="F441" s="810"/>
      <c r="G441" s="810"/>
      <c r="H441" s="810"/>
      <c r="I441" s="810"/>
      <c r="J441" s="810"/>
      <c r="K441" s="810"/>
      <c r="L441" s="811"/>
      <c r="M441" s="821">
        <f>SUM(O442:O471)</f>
        <v>0</v>
      </c>
      <c r="N441" s="822"/>
      <c r="O441" s="823"/>
      <c r="P441" s="821">
        <f>SUM(R442:R471)</f>
        <v>0</v>
      </c>
      <c r="Q441" s="822"/>
      <c r="R441" s="823"/>
      <c r="S441" s="821">
        <f>SUM(U442:U471)</f>
        <v>0</v>
      </c>
      <c r="T441" s="822"/>
      <c r="U441" s="823"/>
      <c r="V441" s="821">
        <f>SUM(X442:X471)</f>
        <v>0</v>
      </c>
      <c r="W441" s="822"/>
      <c r="X441" s="823"/>
      <c r="Y441" s="335">
        <f>M441+P441+S441+V441</f>
        <v>0</v>
      </c>
    </row>
    <row r="442" spans="1:25" ht="12.75">
      <c r="A442" s="258">
        <f>IF(B442&lt;&gt;"",MAX($A$8:A441)+1,"")</f>
      </c>
      <c r="B442" s="450"/>
      <c r="C442" s="29"/>
      <c r="D442" s="29"/>
      <c r="E442" s="29"/>
      <c r="F442" s="29"/>
      <c r="G442" s="29"/>
      <c r="H442" s="29"/>
      <c r="I442" s="29"/>
      <c r="J442" s="29"/>
      <c r="K442" s="29"/>
      <c r="L442" s="44"/>
      <c r="M442" s="25"/>
      <c r="N442" s="26"/>
      <c r="O442" s="260">
        <f>SUM(M442*N442)</f>
        <v>0</v>
      </c>
      <c r="P442" s="25"/>
      <c r="Q442" s="26"/>
      <c r="R442" s="260">
        <f aca="true" t="shared" si="150" ref="R442:R451">SUM(P442*Q442)</f>
        <v>0</v>
      </c>
      <c r="S442" s="25"/>
      <c r="T442" s="26"/>
      <c r="U442" s="260">
        <f>SUM(S442*T442)</f>
        <v>0</v>
      </c>
      <c r="V442" s="25"/>
      <c r="W442" s="26"/>
      <c r="X442" s="272">
        <f>SUM(V442*W442)</f>
        <v>0</v>
      </c>
      <c r="Y442" s="262">
        <f aca="true" t="shared" si="151" ref="Y442:Y450">O442+R442+U442+X442</f>
        <v>0</v>
      </c>
    </row>
    <row r="443" spans="1:25" ht="12.75">
      <c r="A443" s="263">
        <f>IF(B443&lt;&gt;"",MAX($A$8:A442)+1,"")</f>
      </c>
      <c r="B443" s="450"/>
      <c r="C443" s="29"/>
      <c r="D443" s="29"/>
      <c r="E443" s="29"/>
      <c r="F443" s="29"/>
      <c r="G443" s="29"/>
      <c r="H443" s="29"/>
      <c r="I443" s="29"/>
      <c r="J443" s="29"/>
      <c r="K443" s="29"/>
      <c r="L443" s="45"/>
      <c r="M443" s="31"/>
      <c r="N443" s="32"/>
      <c r="O443" s="264">
        <f aca="true" t="shared" si="152" ref="O443:O471">SUM(M443*N443)</f>
        <v>0</v>
      </c>
      <c r="P443" s="31"/>
      <c r="Q443" s="32"/>
      <c r="R443" s="264">
        <f t="shared" si="150"/>
        <v>0</v>
      </c>
      <c r="S443" s="31"/>
      <c r="T443" s="32"/>
      <c r="U443" s="264">
        <f aca="true" t="shared" si="153" ref="U443:U471">SUM(S443*T443)</f>
        <v>0</v>
      </c>
      <c r="V443" s="31"/>
      <c r="W443" s="32"/>
      <c r="X443" s="265">
        <f aca="true" t="shared" si="154" ref="X443:X471">SUM(V443*W443)</f>
        <v>0</v>
      </c>
      <c r="Y443" s="266">
        <f t="shared" si="151"/>
        <v>0</v>
      </c>
    </row>
    <row r="444" spans="1:25" ht="12.75">
      <c r="A444" s="263">
        <f>IF(B444&lt;&gt;"",MAX($A$8:A443)+1,"")</f>
      </c>
      <c r="B444" s="450"/>
      <c r="C444" s="29"/>
      <c r="D444" s="29"/>
      <c r="E444" s="29"/>
      <c r="F444" s="29"/>
      <c r="G444" s="29"/>
      <c r="H444" s="29"/>
      <c r="I444" s="29"/>
      <c r="J444" s="29"/>
      <c r="K444" s="29"/>
      <c r="L444" s="45"/>
      <c r="M444" s="31"/>
      <c r="N444" s="32"/>
      <c r="O444" s="264">
        <f t="shared" si="152"/>
        <v>0</v>
      </c>
      <c r="P444" s="31"/>
      <c r="Q444" s="32"/>
      <c r="R444" s="264">
        <f t="shared" si="150"/>
        <v>0</v>
      </c>
      <c r="S444" s="31"/>
      <c r="T444" s="32"/>
      <c r="U444" s="264">
        <f t="shared" si="153"/>
        <v>0</v>
      </c>
      <c r="V444" s="31"/>
      <c r="W444" s="32"/>
      <c r="X444" s="265">
        <f t="shared" si="154"/>
        <v>0</v>
      </c>
      <c r="Y444" s="266">
        <f t="shared" si="151"/>
        <v>0</v>
      </c>
    </row>
    <row r="445" spans="1:25" ht="12.75">
      <c r="A445" s="263">
        <f>IF(B445&lt;&gt;"",MAX($A$8:A444)+1,"")</f>
      </c>
      <c r="B445" s="450"/>
      <c r="C445" s="29"/>
      <c r="D445" s="29"/>
      <c r="E445" s="29"/>
      <c r="F445" s="29"/>
      <c r="G445" s="29"/>
      <c r="H445" s="29"/>
      <c r="I445" s="29"/>
      <c r="J445" s="29"/>
      <c r="K445" s="29"/>
      <c r="L445" s="45"/>
      <c r="M445" s="31"/>
      <c r="N445" s="32"/>
      <c r="O445" s="264">
        <f t="shared" si="152"/>
        <v>0</v>
      </c>
      <c r="P445" s="31"/>
      <c r="Q445" s="32"/>
      <c r="R445" s="264">
        <f t="shared" si="150"/>
        <v>0</v>
      </c>
      <c r="S445" s="31"/>
      <c r="T445" s="32"/>
      <c r="U445" s="264">
        <f t="shared" si="153"/>
        <v>0</v>
      </c>
      <c r="V445" s="31"/>
      <c r="W445" s="32"/>
      <c r="X445" s="265">
        <f t="shared" si="154"/>
        <v>0</v>
      </c>
      <c r="Y445" s="266">
        <f t="shared" si="151"/>
        <v>0</v>
      </c>
    </row>
    <row r="446" spans="1:25" ht="12.75">
      <c r="A446" s="263">
        <f>IF(B446&lt;&gt;"",MAX($A$8:A445)+1,"")</f>
      </c>
      <c r="B446" s="450"/>
      <c r="C446" s="29"/>
      <c r="D446" s="29"/>
      <c r="E446" s="29"/>
      <c r="F446" s="29"/>
      <c r="G446" s="29"/>
      <c r="H446" s="29"/>
      <c r="I446" s="29"/>
      <c r="J446" s="29"/>
      <c r="K446" s="29"/>
      <c r="L446" s="45"/>
      <c r="M446" s="31"/>
      <c r="N446" s="32"/>
      <c r="O446" s="264">
        <f t="shared" si="152"/>
        <v>0</v>
      </c>
      <c r="P446" s="31"/>
      <c r="Q446" s="32"/>
      <c r="R446" s="264">
        <f t="shared" si="150"/>
        <v>0</v>
      </c>
      <c r="S446" s="31"/>
      <c r="T446" s="32"/>
      <c r="U446" s="264">
        <f t="shared" si="153"/>
        <v>0</v>
      </c>
      <c r="V446" s="31"/>
      <c r="W446" s="32"/>
      <c r="X446" s="265">
        <f t="shared" si="154"/>
        <v>0</v>
      </c>
      <c r="Y446" s="266">
        <f t="shared" si="151"/>
        <v>0</v>
      </c>
    </row>
    <row r="447" spans="1:25" ht="12.75">
      <c r="A447" s="263">
        <f>IF(B447&lt;&gt;"",MAX($A$8:A446)+1,"")</f>
      </c>
      <c r="B447" s="450"/>
      <c r="C447" s="42"/>
      <c r="D447" s="42"/>
      <c r="E447" s="42"/>
      <c r="F447" s="42"/>
      <c r="G447" s="42"/>
      <c r="H447" s="42"/>
      <c r="I447" s="42"/>
      <c r="J447" s="42"/>
      <c r="K447" s="42"/>
      <c r="L447" s="45"/>
      <c r="M447" s="31"/>
      <c r="N447" s="32"/>
      <c r="O447" s="264">
        <f t="shared" si="152"/>
        <v>0</v>
      </c>
      <c r="P447" s="31"/>
      <c r="Q447" s="32"/>
      <c r="R447" s="264">
        <f t="shared" si="150"/>
        <v>0</v>
      </c>
      <c r="S447" s="31"/>
      <c r="T447" s="32"/>
      <c r="U447" s="264">
        <f t="shared" si="153"/>
        <v>0</v>
      </c>
      <c r="V447" s="31"/>
      <c r="W447" s="32"/>
      <c r="X447" s="265">
        <f t="shared" si="154"/>
        <v>0</v>
      </c>
      <c r="Y447" s="266">
        <f t="shared" si="151"/>
        <v>0</v>
      </c>
    </row>
    <row r="448" spans="1:25" ht="12.75">
      <c r="A448" s="263">
        <f>IF(B448&lt;&gt;"",MAX($A$8:A447)+1,"")</f>
      </c>
      <c r="B448" s="450"/>
      <c r="C448" s="42"/>
      <c r="D448" s="42"/>
      <c r="E448" s="42"/>
      <c r="F448" s="42"/>
      <c r="G448" s="42"/>
      <c r="H448" s="42"/>
      <c r="I448" s="42"/>
      <c r="J448" s="42"/>
      <c r="K448" s="42"/>
      <c r="L448" s="45"/>
      <c r="M448" s="31"/>
      <c r="N448" s="32"/>
      <c r="O448" s="264">
        <f t="shared" si="152"/>
        <v>0</v>
      </c>
      <c r="P448" s="31"/>
      <c r="Q448" s="32"/>
      <c r="R448" s="264">
        <f t="shared" si="150"/>
        <v>0</v>
      </c>
      <c r="S448" s="31"/>
      <c r="T448" s="32"/>
      <c r="U448" s="264">
        <f t="shared" si="153"/>
        <v>0</v>
      </c>
      <c r="V448" s="31"/>
      <c r="W448" s="32"/>
      <c r="X448" s="265">
        <f t="shared" si="154"/>
        <v>0</v>
      </c>
      <c r="Y448" s="266">
        <f t="shared" si="151"/>
        <v>0</v>
      </c>
    </row>
    <row r="449" spans="1:25" ht="12.75">
      <c r="A449" s="263">
        <f>IF(B449&lt;&gt;"",MAX($A$8:A448)+1,"")</f>
      </c>
      <c r="B449" s="450"/>
      <c r="C449" s="42"/>
      <c r="D449" s="42"/>
      <c r="E449" s="42"/>
      <c r="F449" s="42"/>
      <c r="G449" s="42"/>
      <c r="H449" s="42"/>
      <c r="I449" s="42"/>
      <c r="J449" s="42"/>
      <c r="K449" s="42"/>
      <c r="L449" s="45"/>
      <c r="M449" s="31"/>
      <c r="N449" s="32"/>
      <c r="O449" s="264">
        <f>SUM(M449*N449)</f>
        <v>0</v>
      </c>
      <c r="P449" s="31"/>
      <c r="Q449" s="32"/>
      <c r="R449" s="264">
        <f t="shared" si="150"/>
        <v>0</v>
      </c>
      <c r="S449" s="31"/>
      <c r="T449" s="32"/>
      <c r="U449" s="264">
        <f>SUM(S449*T449)</f>
        <v>0</v>
      </c>
      <c r="V449" s="31"/>
      <c r="W449" s="32"/>
      <c r="X449" s="265">
        <f>SUM(V449*W449)</f>
        <v>0</v>
      </c>
      <c r="Y449" s="266">
        <f t="shared" si="151"/>
        <v>0</v>
      </c>
    </row>
    <row r="450" spans="1:25" ht="12.75">
      <c r="A450" s="263">
        <f>IF(B450&lt;&gt;"",MAX($A$8:A449)+1,"")</f>
      </c>
      <c r="B450" s="450"/>
      <c r="C450" s="42"/>
      <c r="D450" s="42"/>
      <c r="E450" s="42"/>
      <c r="F450" s="42"/>
      <c r="G450" s="42"/>
      <c r="H450" s="42"/>
      <c r="I450" s="42"/>
      <c r="J450" s="42"/>
      <c r="K450" s="42"/>
      <c r="L450" s="45"/>
      <c r="M450" s="31"/>
      <c r="N450" s="32"/>
      <c r="O450" s="264">
        <f aca="true" t="shared" si="155" ref="O450:O463">SUM(M450*N450)</f>
        <v>0</v>
      </c>
      <c r="P450" s="31"/>
      <c r="Q450" s="32"/>
      <c r="R450" s="264">
        <f t="shared" si="150"/>
        <v>0</v>
      </c>
      <c r="S450" s="31"/>
      <c r="T450" s="32"/>
      <c r="U450" s="264">
        <f aca="true" t="shared" si="156" ref="U450:U463">SUM(S450*T450)</f>
        <v>0</v>
      </c>
      <c r="V450" s="31"/>
      <c r="W450" s="32"/>
      <c r="X450" s="265">
        <f aca="true" t="shared" si="157" ref="X450:X463">SUM(V450*W450)</f>
        <v>0</v>
      </c>
      <c r="Y450" s="266">
        <f t="shared" si="151"/>
        <v>0</v>
      </c>
    </row>
    <row r="451" spans="1:25" ht="12.75">
      <c r="A451" s="263">
        <f>IF(B451&lt;&gt;"",MAX($A$8:A450)+1,"")</f>
      </c>
      <c r="B451" s="450"/>
      <c r="C451" s="42"/>
      <c r="D451" s="42"/>
      <c r="E451" s="42"/>
      <c r="F451" s="42"/>
      <c r="G451" s="42"/>
      <c r="H451" s="42"/>
      <c r="I451" s="42"/>
      <c r="J451" s="42"/>
      <c r="K451" s="42"/>
      <c r="L451" s="45"/>
      <c r="M451" s="31"/>
      <c r="N451" s="32"/>
      <c r="O451" s="264">
        <f t="shared" si="155"/>
        <v>0</v>
      </c>
      <c r="P451" s="31"/>
      <c r="Q451" s="32"/>
      <c r="R451" s="264">
        <f t="shared" si="150"/>
        <v>0</v>
      </c>
      <c r="S451" s="31"/>
      <c r="T451" s="32"/>
      <c r="U451" s="264">
        <f t="shared" si="156"/>
        <v>0</v>
      </c>
      <c r="V451" s="31"/>
      <c r="W451" s="32"/>
      <c r="X451" s="265">
        <f t="shared" si="157"/>
        <v>0</v>
      </c>
      <c r="Y451" s="266">
        <f aca="true" t="shared" si="158" ref="Y451:Y462">O451+R451+U451+X451</f>
        <v>0</v>
      </c>
    </row>
    <row r="452" spans="1:25" ht="12.75">
      <c r="A452" s="263">
        <f>IF(B452&lt;&gt;"",MAX($A$8:A451)+1,"")</f>
      </c>
      <c r="B452" s="450"/>
      <c r="C452" s="42"/>
      <c r="D452" s="42"/>
      <c r="E452" s="42"/>
      <c r="F452" s="42"/>
      <c r="G452" s="42"/>
      <c r="H452" s="42"/>
      <c r="I452" s="42"/>
      <c r="J452" s="42"/>
      <c r="K452" s="42"/>
      <c r="L452" s="45"/>
      <c r="M452" s="31"/>
      <c r="N452" s="32"/>
      <c r="O452" s="264">
        <f t="shared" si="155"/>
        <v>0</v>
      </c>
      <c r="P452" s="31"/>
      <c r="Q452" s="32"/>
      <c r="R452" s="264">
        <f aca="true" t="shared" si="159" ref="R452:R463">SUM(P452*Q452)</f>
        <v>0</v>
      </c>
      <c r="S452" s="31"/>
      <c r="T452" s="32"/>
      <c r="U452" s="264">
        <f t="shared" si="156"/>
        <v>0</v>
      </c>
      <c r="V452" s="31"/>
      <c r="W452" s="32"/>
      <c r="X452" s="265">
        <f t="shared" si="157"/>
        <v>0</v>
      </c>
      <c r="Y452" s="266">
        <f t="shared" si="158"/>
        <v>0</v>
      </c>
    </row>
    <row r="453" spans="1:25" ht="12.75">
      <c r="A453" s="263">
        <f>IF(B453&lt;&gt;"",MAX($A$8:A452)+1,"")</f>
      </c>
      <c r="B453" s="450"/>
      <c r="C453" s="42"/>
      <c r="D453" s="42"/>
      <c r="E453" s="42"/>
      <c r="F453" s="42"/>
      <c r="G453" s="42"/>
      <c r="H453" s="42"/>
      <c r="I453" s="42"/>
      <c r="J453" s="42"/>
      <c r="K453" s="42"/>
      <c r="L453" s="45"/>
      <c r="M453" s="31"/>
      <c r="N453" s="32"/>
      <c r="O453" s="264">
        <f t="shared" si="155"/>
        <v>0</v>
      </c>
      <c r="P453" s="31"/>
      <c r="Q453" s="32"/>
      <c r="R453" s="264">
        <f t="shared" si="159"/>
        <v>0</v>
      </c>
      <c r="S453" s="31"/>
      <c r="T453" s="32"/>
      <c r="U453" s="264">
        <f t="shared" si="156"/>
        <v>0</v>
      </c>
      <c r="V453" s="31"/>
      <c r="W453" s="32"/>
      <c r="X453" s="265">
        <f t="shared" si="157"/>
        <v>0</v>
      </c>
      <c r="Y453" s="266">
        <f t="shared" si="158"/>
        <v>0</v>
      </c>
    </row>
    <row r="454" spans="1:25" ht="12.75">
      <c r="A454" s="263">
        <f>IF(B454&lt;&gt;"",MAX($A$8:A453)+1,"")</f>
      </c>
      <c r="B454" s="450"/>
      <c r="C454" s="42"/>
      <c r="D454" s="42"/>
      <c r="E454" s="42"/>
      <c r="F454" s="42"/>
      <c r="G454" s="42"/>
      <c r="H454" s="42"/>
      <c r="I454" s="42"/>
      <c r="J454" s="42"/>
      <c r="K454" s="42"/>
      <c r="L454" s="45"/>
      <c r="M454" s="31"/>
      <c r="N454" s="32"/>
      <c r="O454" s="264">
        <f t="shared" si="155"/>
        <v>0</v>
      </c>
      <c r="P454" s="31"/>
      <c r="Q454" s="32"/>
      <c r="R454" s="264">
        <f t="shared" si="159"/>
        <v>0</v>
      </c>
      <c r="S454" s="31"/>
      <c r="T454" s="32"/>
      <c r="U454" s="264">
        <f t="shared" si="156"/>
        <v>0</v>
      </c>
      <c r="V454" s="31"/>
      <c r="W454" s="32"/>
      <c r="X454" s="265">
        <f t="shared" si="157"/>
        <v>0</v>
      </c>
      <c r="Y454" s="266">
        <f t="shared" si="158"/>
        <v>0</v>
      </c>
    </row>
    <row r="455" spans="1:25" ht="12.75">
      <c r="A455" s="263">
        <f>IF(B455&lt;&gt;"",MAX($A$8:A454)+1,"")</f>
      </c>
      <c r="B455" s="450"/>
      <c r="C455" s="42"/>
      <c r="D455" s="42"/>
      <c r="E455" s="42"/>
      <c r="F455" s="42"/>
      <c r="G455" s="42"/>
      <c r="H455" s="42"/>
      <c r="I455" s="42"/>
      <c r="J455" s="42"/>
      <c r="K455" s="42"/>
      <c r="L455" s="45"/>
      <c r="M455" s="31"/>
      <c r="N455" s="32"/>
      <c r="O455" s="264">
        <f t="shared" si="155"/>
        <v>0</v>
      </c>
      <c r="P455" s="31"/>
      <c r="Q455" s="32"/>
      <c r="R455" s="264">
        <f t="shared" si="159"/>
        <v>0</v>
      </c>
      <c r="S455" s="31"/>
      <c r="T455" s="32"/>
      <c r="U455" s="264">
        <f t="shared" si="156"/>
        <v>0</v>
      </c>
      <c r="V455" s="31"/>
      <c r="W455" s="32"/>
      <c r="X455" s="265">
        <f t="shared" si="157"/>
        <v>0</v>
      </c>
      <c r="Y455" s="266">
        <f t="shared" si="158"/>
        <v>0</v>
      </c>
    </row>
    <row r="456" spans="1:25" ht="12.75">
      <c r="A456" s="263">
        <f>IF(B456&lt;&gt;"",MAX($A$8:A455)+1,"")</f>
      </c>
      <c r="B456" s="450"/>
      <c r="C456" s="42"/>
      <c r="D456" s="42"/>
      <c r="E456" s="42"/>
      <c r="F456" s="42"/>
      <c r="G456" s="42"/>
      <c r="H456" s="42"/>
      <c r="I456" s="42"/>
      <c r="J456" s="42"/>
      <c r="K456" s="42"/>
      <c r="L456" s="45"/>
      <c r="M456" s="31"/>
      <c r="N456" s="32"/>
      <c r="O456" s="264">
        <f t="shared" si="155"/>
        <v>0</v>
      </c>
      <c r="P456" s="31"/>
      <c r="Q456" s="32"/>
      <c r="R456" s="264">
        <f t="shared" si="159"/>
        <v>0</v>
      </c>
      <c r="S456" s="31"/>
      <c r="T456" s="32"/>
      <c r="U456" s="264">
        <f t="shared" si="156"/>
        <v>0</v>
      </c>
      <c r="V456" s="31"/>
      <c r="W456" s="32"/>
      <c r="X456" s="265">
        <f t="shared" si="157"/>
        <v>0</v>
      </c>
      <c r="Y456" s="266">
        <f t="shared" si="158"/>
        <v>0</v>
      </c>
    </row>
    <row r="457" spans="1:25" ht="12.75">
      <c r="A457" s="263">
        <f>IF(B457&lt;&gt;"",MAX($A$8:A456)+1,"")</f>
      </c>
      <c r="B457" s="450"/>
      <c r="C457" s="42"/>
      <c r="D457" s="42"/>
      <c r="E457" s="42"/>
      <c r="F457" s="42"/>
      <c r="G457" s="42"/>
      <c r="H457" s="42"/>
      <c r="I457" s="42"/>
      <c r="J457" s="42"/>
      <c r="K457" s="42"/>
      <c r="L457" s="45"/>
      <c r="M457" s="31"/>
      <c r="N457" s="32"/>
      <c r="O457" s="264">
        <f t="shared" si="155"/>
        <v>0</v>
      </c>
      <c r="P457" s="31"/>
      <c r="Q457" s="32"/>
      <c r="R457" s="264">
        <f t="shared" si="159"/>
        <v>0</v>
      </c>
      <c r="S457" s="31"/>
      <c r="T457" s="32"/>
      <c r="U457" s="264">
        <f t="shared" si="156"/>
        <v>0</v>
      </c>
      <c r="V457" s="31"/>
      <c r="W457" s="32"/>
      <c r="X457" s="265">
        <f t="shared" si="157"/>
        <v>0</v>
      </c>
      <c r="Y457" s="266">
        <f t="shared" si="158"/>
        <v>0</v>
      </c>
    </row>
    <row r="458" spans="1:25" ht="12.75">
      <c r="A458" s="263">
        <f>IF(B458&lt;&gt;"",MAX($A$8:A457)+1,"")</f>
      </c>
      <c r="B458" s="450"/>
      <c r="C458" s="42"/>
      <c r="D458" s="42"/>
      <c r="E458" s="42"/>
      <c r="F458" s="42"/>
      <c r="G458" s="42"/>
      <c r="H458" s="42"/>
      <c r="I458" s="42"/>
      <c r="J458" s="42"/>
      <c r="K458" s="42"/>
      <c r="L458" s="45"/>
      <c r="M458" s="31"/>
      <c r="N458" s="32"/>
      <c r="O458" s="264">
        <f t="shared" si="155"/>
        <v>0</v>
      </c>
      <c r="P458" s="31"/>
      <c r="Q458" s="32"/>
      <c r="R458" s="264">
        <f t="shared" si="159"/>
        <v>0</v>
      </c>
      <c r="S458" s="31"/>
      <c r="T458" s="32"/>
      <c r="U458" s="264">
        <f t="shared" si="156"/>
        <v>0</v>
      </c>
      <c r="V458" s="31"/>
      <c r="W458" s="32"/>
      <c r="X458" s="265">
        <f t="shared" si="157"/>
        <v>0</v>
      </c>
      <c r="Y458" s="266">
        <f t="shared" si="158"/>
        <v>0</v>
      </c>
    </row>
    <row r="459" spans="1:25" ht="12.75">
      <c r="A459" s="263">
        <f>IF(B459&lt;&gt;"",MAX($A$8:A458)+1,"")</f>
      </c>
      <c r="B459" s="450"/>
      <c r="C459" s="42"/>
      <c r="D459" s="42"/>
      <c r="E459" s="42"/>
      <c r="F459" s="42"/>
      <c r="G459" s="42"/>
      <c r="H459" s="42"/>
      <c r="I459" s="42"/>
      <c r="J459" s="42"/>
      <c r="K459" s="42"/>
      <c r="L459" s="45"/>
      <c r="M459" s="31"/>
      <c r="N459" s="32"/>
      <c r="O459" s="264">
        <f t="shared" si="155"/>
        <v>0</v>
      </c>
      <c r="P459" s="31"/>
      <c r="Q459" s="32"/>
      <c r="R459" s="264">
        <f t="shared" si="159"/>
        <v>0</v>
      </c>
      <c r="S459" s="31"/>
      <c r="T459" s="32"/>
      <c r="U459" s="264">
        <f t="shared" si="156"/>
        <v>0</v>
      </c>
      <c r="V459" s="31"/>
      <c r="W459" s="32"/>
      <c r="X459" s="265">
        <f t="shared" si="157"/>
        <v>0</v>
      </c>
      <c r="Y459" s="266">
        <f t="shared" si="158"/>
        <v>0</v>
      </c>
    </row>
    <row r="460" spans="1:25" ht="12.75">
      <c r="A460" s="263">
        <f>IF(B460&lt;&gt;"",MAX($A$8:A459)+1,"")</f>
      </c>
      <c r="B460" s="450"/>
      <c r="C460" s="42"/>
      <c r="D460" s="42"/>
      <c r="E460" s="42"/>
      <c r="F460" s="42"/>
      <c r="G460" s="42"/>
      <c r="H460" s="42"/>
      <c r="I460" s="42"/>
      <c r="J460" s="42"/>
      <c r="K460" s="42"/>
      <c r="L460" s="45"/>
      <c r="M460" s="31"/>
      <c r="N460" s="32"/>
      <c r="O460" s="264">
        <f t="shared" si="155"/>
        <v>0</v>
      </c>
      <c r="P460" s="31"/>
      <c r="Q460" s="32"/>
      <c r="R460" s="264">
        <f t="shared" si="159"/>
        <v>0</v>
      </c>
      <c r="S460" s="31"/>
      <c r="T460" s="32"/>
      <c r="U460" s="264">
        <f t="shared" si="156"/>
        <v>0</v>
      </c>
      <c r="V460" s="31"/>
      <c r="W460" s="32"/>
      <c r="X460" s="265">
        <f t="shared" si="157"/>
        <v>0</v>
      </c>
      <c r="Y460" s="266">
        <f t="shared" si="158"/>
        <v>0</v>
      </c>
    </row>
    <row r="461" spans="1:25" ht="12.75">
      <c r="A461" s="263">
        <f>IF(B461&lt;&gt;"",MAX($A$8:A460)+1,"")</f>
      </c>
      <c r="B461" s="450"/>
      <c r="C461" s="42"/>
      <c r="D461" s="42"/>
      <c r="E461" s="42"/>
      <c r="F461" s="42"/>
      <c r="G461" s="42"/>
      <c r="H461" s="42"/>
      <c r="I461" s="42"/>
      <c r="J461" s="42"/>
      <c r="K461" s="42"/>
      <c r="L461" s="45"/>
      <c r="M461" s="31"/>
      <c r="N461" s="32"/>
      <c r="O461" s="264">
        <f t="shared" si="155"/>
        <v>0</v>
      </c>
      <c r="P461" s="31"/>
      <c r="Q461" s="32"/>
      <c r="R461" s="264">
        <f t="shared" si="159"/>
        <v>0</v>
      </c>
      <c r="S461" s="31"/>
      <c r="T461" s="32"/>
      <c r="U461" s="264">
        <f t="shared" si="156"/>
        <v>0</v>
      </c>
      <c r="V461" s="31"/>
      <c r="W461" s="32"/>
      <c r="X461" s="265">
        <f t="shared" si="157"/>
        <v>0</v>
      </c>
      <c r="Y461" s="266">
        <f t="shared" si="158"/>
        <v>0</v>
      </c>
    </row>
    <row r="462" spans="1:25" ht="12.75">
      <c r="A462" s="263">
        <f>IF(B462&lt;&gt;"",MAX($A$8:A461)+1,"")</f>
      </c>
      <c r="B462" s="450"/>
      <c r="C462" s="42"/>
      <c r="D462" s="42"/>
      <c r="E462" s="42"/>
      <c r="F462" s="42"/>
      <c r="G462" s="42"/>
      <c r="H462" s="42"/>
      <c r="I462" s="42"/>
      <c r="J462" s="42"/>
      <c r="K462" s="42"/>
      <c r="L462" s="45"/>
      <c r="M462" s="31"/>
      <c r="N462" s="32"/>
      <c r="O462" s="264">
        <f t="shared" si="155"/>
        <v>0</v>
      </c>
      <c r="P462" s="31"/>
      <c r="Q462" s="32"/>
      <c r="R462" s="264">
        <f t="shared" si="159"/>
        <v>0</v>
      </c>
      <c r="S462" s="31"/>
      <c r="T462" s="32"/>
      <c r="U462" s="264">
        <f t="shared" si="156"/>
        <v>0</v>
      </c>
      <c r="V462" s="31"/>
      <c r="W462" s="32"/>
      <c r="X462" s="265">
        <f t="shared" si="157"/>
        <v>0</v>
      </c>
      <c r="Y462" s="266">
        <f t="shared" si="158"/>
        <v>0</v>
      </c>
    </row>
    <row r="463" spans="1:25" ht="12.75">
      <c r="A463" s="263">
        <f>IF(B463&lt;&gt;"",MAX($A$8:A462)+1,"")</f>
      </c>
      <c r="B463" s="450"/>
      <c r="C463" s="42"/>
      <c r="D463" s="42"/>
      <c r="E463" s="42"/>
      <c r="F463" s="42"/>
      <c r="G463" s="42"/>
      <c r="H463" s="42"/>
      <c r="I463" s="42"/>
      <c r="J463" s="42"/>
      <c r="K463" s="42"/>
      <c r="L463" s="45"/>
      <c r="M463" s="31"/>
      <c r="N463" s="32"/>
      <c r="O463" s="264">
        <f t="shared" si="155"/>
        <v>0</v>
      </c>
      <c r="P463" s="31"/>
      <c r="Q463" s="32"/>
      <c r="R463" s="264">
        <f t="shared" si="159"/>
        <v>0</v>
      </c>
      <c r="S463" s="31"/>
      <c r="T463" s="32"/>
      <c r="U463" s="264">
        <f t="shared" si="156"/>
        <v>0</v>
      </c>
      <c r="V463" s="31"/>
      <c r="W463" s="32"/>
      <c r="X463" s="265">
        <f t="shared" si="157"/>
        <v>0</v>
      </c>
      <c r="Y463" s="266">
        <f aca="true" t="shared" si="160" ref="Y463:Y471">O463+R463+U463+X463</f>
        <v>0</v>
      </c>
    </row>
    <row r="464" spans="1:25" ht="12.75">
      <c r="A464" s="263">
        <f>IF(B464&lt;&gt;"",MAX($A$8:A463)+1,"")</f>
      </c>
      <c r="B464" s="450"/>
      <c r="C464" s="42"/>
      <c r="D464" s="42"/>
      <c r="E464" s="42"/>
      <c r="F464" s="42"/>
      <c r="G464" s="42"/>
      <c r="H464" s="42"/>
      <c r="I464" s="42"/>
      <c r="J464" s="42"/>
      <c r="K464" s="42"/>
      <c r="L464" s="45"/>
      <c r="M464" s="31"/>
      <c r="N464" s="32"/>
      <c r="O464" s="264">
        <f t="shared" si="152"/>
        <v>0</v>
      </c>
      <c r="P464" s="31"/>
      <c r="Q464" s="32"/>
      <c r="R464" s="264">
        <f aca="true" t="shared" si="161" ref="R464:R471">SUM(P464*Q464)</f>
        <v>0</v>
      </c>
      <c r="S464" s="31"/>
      <c r="T464" s="32"/>
      <c r="U464" s="264">
        <f t="shared" si="153"/>
        <v>0</v>
      </c>
      <c r="V464" s="31"/>
      <c r="W464" s="32"/>
      <c r="X464" s="265">
        <f t="shared" si="154"/>
        <v>0</v>
      </c>
      <c r="Y464" s="266">
        <f t="shared" si="160"/>
        <v>0</v>
      </c>
    </row>
    <row r="465" spans="1:25" ht="12.75">
      <c r="A465" s="263">
        <f>IF(B465&lt;&gt;"",MAX($A$8:A464)+1,"")</f>
      </c>
      <c r="B465" s="450"/>
      <c r="C465" s="42"/>
      <c r="D465" s="42"/>
      <c r="E465" s="42"/>
      <c r="F465" s="42"/>
      <c r="G465" s="42"/>
      <c r="H465" s="42"/>
      <c r="I465" s="42"/>
      <c r="J465" s="42"/>
      <c r="K465" s="42"/>
      <c r="L465" s="45"/>
      <c r="M465" s="31"/>
      <c r="N465" s="32"/>
      <c r="O465" s="264">
        <f t="shared" si="152"/>
        <v>0</v>
      </c>
      <c r="P465" s="31"/>
      <c r="Q465" s="32"/>
      <c r="R465" s="264">
        <f t="shared" si="161"/>
        <v>0</v>
      </c>
      <c r="S465" s="31"/>
      <c r="T465" s="32"/>
      <c r="U465" s="264">
        <f t="shared" si="153"/>
        <v>0</v>
      </c>
      <c r="V465" s="31"/>
      <c r="W465" s="32"/>
      <c r="X465" s="265">
        <f t="shared" si="154"/>
        <v>0</v>
      </c>
      <c r="Y465" s="266">
        <f t="shared" si="160"/>
        <v>0</v>
      </c>
    </row>
    <row r="466" spans="1:25" ht="12.75">
      <c r="A466" s="263">
        <f>IF(B466&lt;&gt;"",MAX($A$8:A465)+1,"")</f>
      </c>
      <c r="B466" s="450"/>
      <c r="C466" s="42"/>
      <c r="D466" s="42"/>
      <c r="E466" s="42"/>
      <c r="F466" s="42"/>
      <c r="G466" s="42"/>
      <c r="H466" s="42"/>
      <c r="I466" s="42"/>
      <c r="J466" s="42"/>
      <c r="K466" s="42"/>
      <c r="L466" s="45"/>
      <c r="M466" s="31"/>
      <c r="N466" s="32"/>
      <c r="O466" s="264">
        <f t="shared" si="152"/>
        <v>0</v>
      </c>
      <c r="P466" s="31"/>
      <c r="Q466" s="32"/>
      <c r="R466" s="264">
        <f t="shared" si="161"/>
        <v>0</v>
      </c>
      <c r="S466" s="31"/>
      <c r="T466" s="32"/>
      <c r="U466" s="264">
        <f t="shared" si="153"/>
        <v>0</v>
      </c>
      <c r="V466" s="31"/>
      <c r="W466" s="32"/>
      <c r="X466" s="265">
        <f t="shared" si="154"/>
        <v>0</v>
      </c>
      <c r="Y466" s="266">
        <f t="shared" si="160"/>
        <v>0</v>
      </c>
    </row>
    <row r="467" spans="1:25" ht="12.75">
      <c r="A467" s="263">
        <f>IF(B467&lt;&gt;"",MAX($A$8:A466)+1,"")</f>
      </c>
      <c r="B467" s="450"/>
      <c r="C467" s="29"/>
      <c r="D467" s="29"/>
      <c r="E467" s="29"/>
      <c r="F467" s="29"/>
      <c r="G467" s="29"/>
      <c r="H467" s="29"/>
      <c r="I467" s="29"/>
      <c r="J467" s="29"/>
      <c r="K467" s="29"/>
      <c r="L467" s="45"/>
      <c r="M467" s="31"/>
      <c r="N467" s="32"/>
      <c r="O467" s="264">
        <f t="shared" si="152"/>
        <v>0</v>
      </c>
      <c r="P467" s="31"/>
      <c r="Q467" s="32"/>
      <c r="R467" s="264">
        <f t="shared" si="161"/>
        <v>0</v>
      </c>
      <c r="S467" s="31"/>
      <c r="T467" s="32"/>
      <c r="U467" s="264">
        <f t="shared" si="153"/>
        <v>0</v>
      </c>
      <c r="V467" s="31"/>
      <c r="W467" s="32"/>
      <c r="X467" s="265">
        <f t="shared" si="154"/>
        <v>0</v>
      </c>
      <c r="Y467" s="266">
        <f t="shared" si="160"/>
        <v>0</v>
      </c>
    </row>
    <row r="468" spans="1:25" ht="12.75">
      <c r="A468" s="263">
        <f>IF(B468&lt;&gt;"",MAX($A$8:A467)+1,"")</f>
      </c>
      <c r="B468" s="450"/>
      <c r="C468" s="29"/>
      <c r="D468" s="29"/>
      <c r="E468" s="29"/>
      <c r="F468" s="29"/>
      <c r="G468" s="29"/>
      <c r="H468" s="29"/>
      <c r="I468" s="29"/>
      <c r="J468" s="29"/>
      <c r="K468" s="29"/>
      <c r="L468" s="45"/>
      <c r="M468" s="31"/>
      <c r="N468" s="32"/>
      <c r="O468" s="264">
        <f t="shared" si="152"/>
        <v>0</v>
      </c>
      <c r="P468" s="31"/>
      <c r="Q468" s="32"/>
      <c r="R468" s="264">
        <f t="shared" si="161"/>
        <v>0</v>
      </c>
      <c r="S468" s="31"/>
      <c r="T468" s="32"/>
      <c r="U468" s="264">
        <f t="shared" si="153"/>
        <v>0</v>
      </c>
      <c r="V468" s="31"/>
      <c r="W468" s="32"/>
      <c r="X468" s="265">
        <f t="shared" si="154"/>
        <v>0</v>
      </c>
      <c r="Y468" s="266">
        <f t="shared" si="160"/>
        <v>0</v>
      </c>
    </row>
    <row r="469" spans="1:25" ht="12.75">
      <c r="A469" s="263">
        <f>IF(B469&lt;&gt;"",MAX($A$8:A468)+1,"")</f>
      </c>
      <c r="B469" s="450"/>
      <c r="C469" s="29"/>
      <c r="D469" s="29"/>
      <c r="E469" s="29"/>
      <c r="F469" s="29"/>
      <c r="G469" s="29"/>
      <c r="H469" s="29"/>
      <c r="I469" s="29"/>
      <c r="J469" s="29"/>
      <c r="K469" s="29"/>
      <c r="L469" s="45"/>
      <c r="M469" s="31"/>
      <c r="N469" s="32"/>
      <c r="O469" s="264">
        <f t="shared" si="152"/>
        <v>0</v>
      </c>
      <c r="P469" s="31"/>
      <c r="Q469" s="32"/>
      <c r="R469" s="264">
        <f t="shared" si="161"/>
        <v>0</v>
      </c>
      <c r="S469" s="31"/>
      <c r="T469" s="32"/>
      <c r="U469" s="264">
        <f t="shared" si="153"/>
        <v>0</v>
      </c>
      <c r="V469" s="31"/>
      <c r="W469" s="32"/>
      <c r="X469" s="265">
        <f t="shared" si="154"/>
        <v>0</v>
      </c>
      <c r="Y469" s="266">
        <f t="shared" si="160"/>
        <v>0</v>
      </c>
    </row>
    <row r="470" spans="1:25" ht="12.75">
      <c r="A470" s="263">
        <f>IF(B470&lt;&gt;"",MAX($A$8:A469)+1,"")</f>
      </c>
      <c r="B470" s="450"/>
      <c r="C470" s="29"/>
      <c r="D470" s="29"/>
      <c r="E470" s="29"/>
      <c r="F470" s="29"/>
      <c r="G470" s="29"/>
      <c r="H470" s="29"/>
      <c r="I470" s="29"/>
      <c r="J470" s="29"/>
      <c r="K470" s="29"/>
      <c r="L470" s="45"/>
      <c r="M470" s="31"/>
      <c r="N470" s="32"/>
      <c r="O470" s="264">
        <f t="shared" si="152"/>
        <v>0</v>
      </c>
      <c r="P470" s="31"/>
      <c r="Q470" s="32"/>
      <c r="R470" s="264">
        <f t="shared" si="161"/>
        <v>0</v>
      </c>
      <c r="S470" s="31"/>
      <c r="T470" s="32"/>
      <c r="U470" s="264">
        <f t="shared" si="153"/>
        <v>0</v>
      </c>
      <c r="V470" s="31"/>
      <c r="W470" s="32"/>
      <c r="X470" s="265">
        <f t="shared" si="154"/>
        <v>0</v>
      </c>
      <c r="Y470" s="266">
        <f t="shared" si="160"/>
        <v>0</v>
      </c>
    </row>
    <row r="471" spans="1:25" ht="13.5" thickBot="1">
      <c r="A471" s="267">
        <f>IF(B471&lt;&gt;"",MAX($A$8:A470)+1,"")</f>
      </c>
      <c r="B471" s="450"/>
      <c r="C471" s="35"/>
      <c r="D471" s="35"/>
      <c r="E471" s="35"/>
      <c r="F471" s="35"/>
      <c r="G471" s="35"/>
      <c r="H471" s="35"/>
      <c r="I471" s="35"/>
      <c r="J471" s="35"/>
      <c r="K471" s="35"/>
      <c r="L471" s="46"/>
      <c r="M471" s="37"/>
      <c r="N471" s="38"/>
      <c r="O471" s="269">
        <f t="shared" si="152"/>
        <v>0</v>
      </c>
      <c r="P471" s="37"/>
      <c r="Q471" s="38"/>
      <c r="R471" s="269">
        <f t="shared" si="161"/>
        <v>0</v>
      </c>
      <c r="S471" s="37"/>
      <c r="T471" s="38"/>
      <c r="U471" s="269">
        <f t="shared" si="153"/>
        <v>0</v>
      </c>
      <c r="V471" s="37"/>
      <c r="W471" s="38"/>
      <c r="X471" s="273">
        <f t="shared" si="154"/>
        <v>0</v>
      </c>
      <c r="Y471" s="271">
        <f t="shared" si="160"/>
        <v>0</v>
      </c>
    </row>
    <row r="472" spans="1:25" ht="13.5" thickBot="1">
      <c r="A472" s="277"/>
      <c r="B472" s="869" t="s">
        <v>545</v>
      </c>
      <c r="C472" s="870"/>
      <c r="D472" s="870"/>
      <c r="E472" s="870"/>
      <c r="F472" s="870"/>
      <c r="G472" s="870"/>
      <c r="H472" s="870"/>
      <c r="I472" s="870"/>
      <c r="J472" s="870"/>
      <c r="K472" s="870"/>
      <c r="L472" s="871"/>
      <c r="M472" s="866">
        <f>M6*Budżet_ogółem!G22</f>
        <v>0</v>
      </c>
      <c r="N472" s="867"/>
      <c r="O472" s="868"/>
      <c r="P472" s="866">
        <f>P6*Budżet_ogółem!G22</f>
        <v>0</v>
      </c>
      <c r="Q472" s="867"/>
      <c r="R472" s="868"/>
      <c r="S472" s="866">
        <f>S6*Budżet_ogółem!G22</f>
        <v>0</v>
      </c>
      <c r="T472" s="867"/>
      <c r="U472" s="868"/>
      <c r="V472" s="866">
        <f>V6*Budżet_ogółem!G22</f>
        <v>0</v>
      </c>
      <c r="W472" s="867"/>
      <c r="X472" s="867"/>
      <c r="Y472" s="336">
        <f>M472+P472+S472+V472</f>
        <v>0</v>
      </c>
    </row>
    <row r="473" spans="1:25" ht="13.5" thickBot="1">
      <c r="A473" s="277"/>
      <c r="B473" s="876" t="s">
        <v>546</v>
      </c>
      <c r="C473" s="859"/>
      <c r="D473" s="859"/>
      <c r="E473" s="859"/>
      <c r="F473" s="859"/>
      <c r="G473" s="859"/>
      <c r="H473" s="859"/>
      <c r="I473" s="859"/>
      <c r="J473" s="859"/>
      <c r="K473" s="859"/>
      <c r="L473" s="860"/>
      <c r="M473" s="847">
        <f>IF(M472=0,0,Budżet_ogółem!G22)</f>
        <v>0</v>
      </c>
      <c r="N473" s="848"/>
      <c r="O473" s="849"/>
      <c r="P473" s="847">
        <f>IF(P472=0,0,Budżet_ogółem!G22)</f>
        <v>0</v>
      </c>
      <c r="Q473" s="848"/>
      <c r="R473" s="849"/>
      <c r="S473" s="847">
        <f>IF(S472=0,0,Budżet_ogółem!G22)</f>
        <v>0</v>
      </c>
      <c r="T473" s="848"/>
      <c r="U473" s="849"/>
      <c r="V473" s="847">
        <f>IF(V472=0,0,Budżet_ogółem!G22)</f>
        <v>0</v>
      </c>
      <c r="W473" s="848"/>
      <c r="X473" s="848"/>
      <c r="Y473" s="337"/>
    </row>
    <row r="474" spans="1:25" ht="12.75">
      <c r="A474" s="277"/>
      <c r="B474" s="858" t="s">
        <v>367</v>
      </c>
      <c r="C474" s="859"/>
      <c r="D474" s="859"/>
      <c r="E474" s="859"/>
      <c r="F474" s="859"/>
      <c r="G474" s="859"/>
      <c r="H474" s="859"/>
      <c r="I474" s="859"/>
      <c r="J474" s="859"/>
      <c r="K474" s="859"/>
      <c r="L474" s="860"/>
      <c r="M474" s="844">
        <f>M475+Budżet_ogółem!C34</f>
        <v>0</v>
      </c>
      <c r="N474" s="872"/>
      <c r="O474" s="873"/>
      <c r="P474" s="844">
        <f>P475+Budżet_ogółem!D34</f>
        <v>0</v>
      </c>
      <c r="Q474" s="872"/>
      <c r="R474" s="873"/>
      <c r="S474" s="844">
        <f>S475+Budżet_ogółem!E34</f>
        <v>0</v>
      </c>
      <c r="T474" s="872"/>
      <c r="U474" s="873"/>
      <c r="V474" s="844">
        <f>V475+Budżet_ogółem!F34</f>
        <v>0</v>
      </c>
      <c r="W474" s="872"/>
      <c r="X474" s="872"/>
      <c r="Y474" s="338">
        <f aca="true" t="shared" si="162" ref="Y474:Y479">M474+P474+S474+V474</f>
        <v>0</v>
      </c>
    </row>
    <row r="475" spans="1:25" ht="12.75">
      <c r="A475" s="277"/>
      <c r="B475" s="877" t="s">
        <v>0</v>
      </c>
      <c r="C475" s="859"/>
      <c r="D475" s="859"/>
      <c r="E475" s="859"/>
      <c r="F475" s="859"/>
      <c r="G475" s="859"/>
      <c r="H475" s="859"/>
      <c r="I475" s="859"/>
      <c r="J475" s="859"/>
      <c r="K475" s="859"/>
      <c r="L475" s="860"/>
      <c r="M475" s="844">
        <f>Budżet_ogółem!C35</f>
        <v>0</v>
      </c>
      <c r="N475" s="845"/>
      <c r="O475" s="846"/>
      <c r="P475" s="844">
        <f>Budżet_ogółem!D35</f>
        <v>0</v>
      </c>
      <c r="Q475" s="845"/>
      <c r="R475" s="846"/>
      <c r="S475" s="844">
        <f>Budżet_ogółem!E35</f>
        <v>0</v>
      </c>
      <c r="T475" s="845"/>
      <c r="U475" s="846"/>
      <c r="V475" s="844">
        <f>Budżet_ogółem!F35</f>
        <v>0</v>
      </c>
      <c r="W475" s="845"/>
      <c r="X475" s="845"/>
      <c r="Y475" s="339">
        <f t="shared" si="162"/>
        <v>0</v>
      </c>
    </row>
    <row r="476" spans="1:25" ht="12.75">
      <c r="A476" s="277"/>
      <c r="B476" s="662" t="s">
        <v>142</v>
      </c>
      <c r="C476" s="874"/>
      <c r="D476" s="874"/>
      <c r="E476" s="874"/>
      <c r="F476" s="874"/>
      <c r="G476" s="874"/>
      <c r="H476" s="874"/>
      <c r="I476" s="874"/>
      <c r="J476" s="874"/>
      <c r="K476" s="874"/>
      <c r="L476" s="875"/>
      <c r="M476" s="844">
        <f>Budżet_ogółem!C36</f>
        <v>0</v>
      </c>
      <c r="N476" s="845"/>
      <c r="O476" s="846"/>
      <c r="P476" s="844">
        <f>Budżet_ogółem!D36</f>
        <v>0</v>
      </c>
      <c r="Q476" s="845"/>
      <c r="R476" s="846"/>
      <c r="S476" s="844">
        <f>Budżet_ogółem!E36</f>
        <v>0</v>
      </c>
      <c r="T476" s="845"/>
      <c r="U476" s="846"/>
      <c r="V476" s="844">
        <f>Budżet_ogółem!F36</f>
        <v>0</v>
      </c>
      <c r="W476" s="845"/>
      <c r="X476" s="845"/>
      <c r="Y476" s="339">
        <f t="shared" si="162"/>
        <v>0</v>
      </c>
    </row>
    <row r="477" spans="1:25" ht="24.75" customHeight="1">
      <c r="A477" s="277"/>
      <c r="B477" s="815" t="s">
        <v>640</v>
      </c>
      <c r="C477" s="816"/>
      <c r="D477" s="816"/>
      <c r="E477" s="816"/>
      <c r="F477" s="816"/>
      <c r="G477" s="816"/>
      <c r="H477" s="816"/>
      <c r="I477" s="816"/>
      <c r="J477" s="816"/>
      <c r="K477" s="816"/>
      <c r="L477" s="817"/>
      <c r="M477" s="844">
        <f>Budżet_ogółem!C41</f>
        <v>0</v>
      </c>
      <c r="N477" s="845"/>
      <c r="O477" s="846"/>
      <c r="P477" s="844">
        <f>Budżet_ogółem!D41</f>
        <v>0</v>
      </c>
      <c r="Q477" s="845"/>
      <c r="R477" s="846"/>
      <c r="S477" s="844">
        <f>Budżet_ogółem!E41</f>
        <v>0</v>
      </c>
      <c r="T477" s="845"/>
      <c r="U477" s="846"/>
      <c r="V477" s="844">
        <f>Budżet_ogółem!F41</f>
        <v>0</v>
      </c>
      <c r="W477" s="845"/>
      <c r="X477" s="845"/>
      <c r="Y477" s="339">
        <f t="shared" si="162"/>
        <v>0</v>
      </c>
    </row>
    <row r="478" spans="1:25" ht="12.75">
      <c r="A478" s="277"/>
      <c r="B478" s="815" t="s">
        <v>368</v>
      </c>
      <c r="C478" s="859"/>
      <c r="D478" s="859"/>
      <c r="E478" s="859"/>
      <c r="F478" s="859"/>
      <c r="G478" s="859"/>
      <c r="H478" s="859"/>
      <c r="I478" s="859"/>
      <c r="J478" s="859"/>
      <c r="K478" s="859"/>
      <c r="L478" s="860"/>
      <c r="M478" s="844">
        <f>M5-M479-M480</f>
        <v>0</v>
      </c>
      <c r="N478" s="845"/>
      <c r="O478" s="846"/>
      <c r="P478" s="844">
        <f>P5-P479-P480</f>
        <v>0</v>
      </c>
      <c r="Q478" s="845"/>
      <c r="R478" s="846"/>
      <c r="S478" s="844">
        <f>S5-S479-S480</f>
        <v>0</v>
      </c>
      <c r="T478" s="845"/>
      <c r="U478" s="846"/>
      <c r="V478" s="844">
        <f>V5-V479-V480</f>
        <v>0</v>
      </c>
      <c r="W478" s="845"/>
      <c r="X478" s="845"/>
      <c r="Y478" s="339">
        <f t="shared" si="162"/>
        <v>0</v>
      </c>
    </row>
    <row r="479" spans="1:25" ht="12.75">
      <c r="A479" s="277"/>
      <c r="B479" s="815" t="s">
        <v>369</v>
      </c>
      <c r="C479" s="859"/>
      <c r="D479" s="859"/>
      <c r="E479" s="859"/>
      <c r="F479" s="859"/>
      <c r="G479" s="859"/>
      <c r="H479" s="859"/>
      <c r="I479" s="859"/>
      <c r="J479" s="859"/>
      <c r="K479" s="859"/>
      <c r="L479" s="860"/>
      <c r="M479" s="844">
        <f>SUMIF(H8:H471,"T",O8:O471)</f>
        <v>0</v>
      </c>
      <c r="N479" s="872"/>
      <c r="O479" s="873"/>
      <c r="P479" s="844">
        <f>SUMIF(H8:H471,"T",R8:R471)</f>
        <v>0</v>
      </c>
      <c r="Q479" s="872"/>
      <c r="R479" s="873"/>
      <c r="S479" s="844">
        <f>SUMIF(H8:H471,"T",U8:U471)</f>
        <v>0</v>
      </c>
      <c r="T479" s="872"/>
      <c r="U479" s="873"/>
      <c r="V479" s="844">
        <f>SUMIF(H8:H471,"T",X8:X471)</f>
        <v>0</v>
      </c>
      <c r="W479" s="872"/>
      <c r="X479" s="872"/>
      <c r="Y479" s="339">
        <f t="shared" si="162"/>
        <v>0</v>
      </c>
    </row>
    <row r="480" spans="1:25" ht="13.5" thickBot="1">
      <c r="A480" s="278"/>
      <c r="B480" s="812" t="s">
        <v>370</v>
      </c>
      <c r="C480" s="813"/>
      <c r="D480" s="813"/>
      <c r="E480" s="813"/>
      <c r="F480" s="813"/>
      <c r="G480" s="813"/>
      <c r="H480" s="813"/>
      <c r="I480" s="813"/>
      <c r="J480" s="813"/>
      <c r="K480" s="813"/>
      <c r="L480" s="814"/>
      <c r="M480" s="824">
        <f>SUMIF(I8:I471,"T",O8:O471)</f>
        <v>0</v>
      </c>
      <c r="N480" s="825"/>
      <c r="O480" s="826"/>
      <c r="P480" s="824">
        <f>SUMIF(I8:I471,"T",R8:R471)</f>
        <v>0</v>
      </c>
      <c r="Q480" s="825"/>
      <c r="R480" s="826"/>
      <c r="S480" s="824">
        <f>SUMIF(I8:I471,"T",U8:U471)</f>
        <v>0</v>
      </c>
      <c r="T480" s="825"/>
      <c r="U480" s="826"/>
      <c r="V480" s="824">
        <f>SUMIF(I8:I471,"T",X8:X471)</f>
        <v>0</v>
      </c>
      <c r="W480" s="825"/>
      <c r="X480" s="825"/>
      <c r="Y480" s="340">
        <f>M480+P480+S480++V480</f>
        <v>0</v>
      </c>
    </row>
    <row r="481" spans="1:15" ht="11.25">
      <c r="A481" s="120"/>
      <c r="B481" s="242"/>
      <c r="C481" s="120"/>
      <c r="D481" s="120"/>
      <c r="E481" s="120"/>
      <c r="F481" s="120"/>
      <c r="G481" s="120"/>
      <c r="H481" s="120"/>
      <c r="I481" s="120"/>
      <c r="J481" s="120"/>
      <c r="K481" s="120"/>
      <c r="L481" s="178"/>
      <c r="M481" s="113"/>
      <c r="N481" s="113"/>
      <c r="O481" s="113"/>
    </row>
    <row r="482" spans="1:15" ht="12.75">
      <c r="A482" s="120"/>
      <c r="B482" s="808"/>
      <c r="C482" s="808"/>
      <c r="D482" s="808"/>
      <c r="E482" s="808"/>
      <c r="F482" s="808"/>
      <c r="G482" s="808"/>
      <c r="H482" s="808"/>
      <c r="I482" s="808"/>
      <c r="J482" s="808"/>
      <c r="K482" s="808"/>
      <c r="L482" s="808"/>
      <c r="M482" s="113"/>
      <c r="N482" s="113"/>
      <c r="O482" s="113"/>
    </row>
    <row r="483" spans="1:15" ht="12.75">
      <c r="A483" s="120"/>
      <c r="B483" s="808"/>
      <c r="C483" s="808"/>
      <c r="D483" s="808"/>
      <c r="E483" s="808"/>
      <c r="F483" s="808"/>
      <c r="G483" s="808"/>
      <c r="H483" s="808"/>
      <c r="I483" s="808"/>
      <c r="J483" s="808"/>
      <c r="K483" s="808"/>
      <c r="L483" s="808"/>
      <c r="M483" s="113"/>
      <c r="N483" s="113"/>
      <c r="O483" s="113"/>
    </row>
    <row r="484" spans="1:15" ht="12.75">
      <c r="A484" s="120"/>
      <c r="B484" s="808"/>
      <c r="C484" s="808"/>
      <c r="D484" s="808"/>
      <c r="E484" s="808"/>
      <c r="F484" s="808"/>
      <c r="G484" s="808"/>
      <c r="H484" s="808"/>
      <c r="I484" s="808"/>
      <c r="J484" s="808"/>
      <c r="K484" s="808"/>
      <c r="L484" s="808"/>
      <c r="M484" s="113"/>
      <c r="N484" s="113"/>
      <c r="O484" s="113"/>
    </row>
    <row r="485" spans="1:15" ht="12.75">
      <c r="A485" s="120"/>
      <c r="B485" s="808"/>
      <c r="C485" s="808"/>
      <c r="D485" s="808"/>
      <c r="E485" s="808"/>
      <c r="F485" s="808"/>
      <c r="G485" s="808"/>
      <c r="H485" s="808"/>
      <c r="I485" s="808"/>
      <c r="J485" s="808"/>
      <c r="K485" s="808"/>
      <c r="L485" s="808"/>
      <c r="M485" s="113"/>
      <c r="N485" s="113"/>
      <c r="O485" s="113"/>
    </row>
    <row r="486" spans="1:15" ht="11.25">
      <c r="A486" s="120"/>
      <c r="B486" s="242"/>
      <c r="C486" s="120"/>
      <c r="D486" s="120"/>
      <c r="E486" s="120"/>
      <c r="F486" s="120"/>
      <c r="G486" s="120"/>
      <c r="H486" s="120"/>
      <c r="I486" s="120"/>
      <c r="J486" s="120"/>
      <c r="K486" s="120"/>
      <c r="L486" s="178"/>
      <c r="M486" s="113"/>
      <c r="N486" s="113"/>
      <c r="O486" s="113"/>
    </row>
    <row r="487" spans="1:15" ht="11.25">
      <c r="A487" s="120"/>
      <c r="B487" s="242"/>
      <c r="C487" s="120"/>
      <c r="D487" s="120"/>
      <c r="E487" s="120"/>
      <c r="F487" s="120"/>
      <c r="G487" s="120"/>
      <c r="H487" s="120"/>
      <c r="I487" s="120"/>
      <c r="J487" s="120"/>
      <c r="K487" s="120"/>
      <c r="L487" s="178"/>
      <c r="M487" s="113"/>
      <c r="N487" s="113"/>
      <c r="O487" s="113"/>
    </row>
    <row r="488" spans="1:15" ht="11.25">
      <c r="A488" s="120"/>
      <c r="B488" s="242"/>
      <c r="C488" s="120"/>
      <c r="D488" s="120"/>
      <c r="E488" s="120"/>
      <c r="F488" s="120"/>
      <c r="G488" s="120"/>
      <c r="H488" s="120"/>
      <c r="I488" s="120"/>
      <c r="J488" s="120"/>
      <c r="K488" s="120"/>
      <c r="L488" s="178"/>
      <c r="M488" s="113"/>
      <c r="N488" s="113"/>
      <c r="O488" s="113"/>
    </row>
    <row r="489" spans="1:15" ht="11.25">
      <c r="A489" s="120"/>
      <c r="B489" s="242"/>
      <c r="C489" s="120"/>
      <c r="D489" s="120"/>
      <c r="E489" s="120"/>
      <c r="F489" s="120"/>
      <c r="G489" s="120"/>
      <c r="H489" s="120"/>
      <c r="I489" s="120"/>
      <c r="J489" s="120"/>
      <c r="K489" s="120"/>
      <c r="L489" s="178"/>
      <c r="M489" s="113"/>
      <c r="N489" s="113"/>
      <c r="O489" s="113"/>
    </row>
    <row r="490" spans="1:15" ht="11.25">
      <c r="A490" s="120"/>
      <c r="B490" s="242"/>
      <c r="C490" s="120"/>
      <c r="D490" s="120"/>
      <c r="E490" s="120"/>
      <c r="F490" s="120"/>
      <c r="G490" s="120"/>
      <c r="H490" s="120"/>
      <c r="I490" s="120"/>
      <c r="J490" s="120"/>
      <c r="K490" s="120"/>
      <c r="L490" s="178"/>
      <c r="M490" s="113"/>
      <c r="N490" s="113"/>
      <c r="O490" s="113"/>
    </row>
    <row r="491" spans="1:15" ht="11.25">
      <c r="A491" s="120"/>
      <c r="B491" s="242"/>
      <c r="C491" s="120"/>
      <c r="D491" s="120"/>
      <c r="E491" s="120"/>
      <c r="F491" s="120"/>
      <c r="G491" s="120"/>
      <c r="H491" s="120"/>
      <c r="I491" s="120"/>
      <c r="J491" s="120"/>
      <c r="K491" s="120"/>
      <c r="L491" s="178"/>
      <c r="M491" s="113"/>
      <c r="N491" s="113"/>
      <c r="O491" s="113"/>
    </row>
    <row r="492" spans="1:15" ht="11.25">
      <c r="A492" s="120"/>
      <c r="B492" s="242"/>
      <c r="C492" s="120"/>
      <c r="D492" s="120"/>
      <c r="E492" s="120"/>
      <c r="F492" s="120"/>
      <c r="G492" s="120"/>
      <c r="H492" s="120"/>
      <c r="I492" s="120"/>
      <c r="J492" s="120"/>
      <c r="K492" s="120"/>
      <c r="L492" s="178"/>
      <c r="M492" s="113"/>
      <c r="N492" s="113"/>
      <c r="O492" s="113"/>
    </row>
    <row r="493" spans="1:15" ht="11.25">
      <c r="A493" s="120"/>
      <c r="B493" s="242"/>
      <c r="C493" s="120"/>
      <c r="D493" s="120"/>
      <c r="E493" s="120"/>
      <c r="F493" s="120"/>
      <c r="G493" s="120"/>
      <c r="H493" s="120"/>
      <c r="I493" s="120"/>
      <c r="J493" s="120"/>
      <c r="K493" s="120"/>
      <c r="L493" s="178"/>
      <c r="M493" s="113"/>
      <c r="N493" s="113"/>
      <c r="O493" s="113"/>
    </row>
    <row r="494" spans="1:15" ht="11.25">
      <c r="A494" s="120"/>
      <c r="B494" s="242"/>
      <c r="C494" s="120"/>
      <c r="D494" s="120"/>
      <c r="E494" s="120"/>
      <c r="F494" s="120"/>
      <c r="G494" s="120"/>
      <c r="H494" s="120"/>
      <c r="I494" s="120"/>
      <c r="J494" s="120"/>
      <c r="K494" s="120"/>
      <c r="L494" s="178"/>
      <c r="M494" s="113"/>
      <c r="N494" s="113"/>
      <c r="O494" s="113"/>
    </row>
    <row r="495" spans="1:15" ht="11.25">
      <c r="A495" s="120"/>
      <c r="B495" s="242"/>
      <c r="C495" s="120"/>
      <c r="D495" s="120"/>
      <c r="E495" s="120"/>
      <c r="F495" s="120"/>
      <c r="G495" s="120"/>
      <c r="H495" s="120"/>
      <c r="I495" s="120"/>
      <c r="J495" s="120"/>
      <c r="K495" s="120"/>
      <c r="L495" s="178"/>
      <c r="M495" s="113"/>
      <c r="N495" s="113"/>
      <c r="O495" s="113"/>
    </row>
    <row r="496" spans="1:15" ht="11.25">
      <c r="A496" s="120"/>
      <c r="B496" s="242"/>
      <c r="C496" s="120"/>
      <c r="D496" s="120"/>
      <c r="E496" s="120"/>
      <c r="F496" s="120"/>
      <c r="G496" s="120"/>
      <c r="H496" s="120"/>
      <c r="I496" s="120"/>
      <c r="J496" s="120"/>
      <c r="K496" s="120"/>
      <c r="L496" s="178"/>
      <c r="M496" s="113"/>
      <c r="N496" s="113"/>
      <c r="O496" s="113"/>
    </row>
    <row r="497" spans="1:15" ht="11.25">
      <c r="A497" s="120"/>
      <c r="B497" s="242"/>
      <c r="C497" s="120"/>
      <c r="D497" s="120"/>
      <c r="E497" s="120"/>
      <c r="F497" s="120"/>
      <c r="G497" s="120"/>
      <c r="H497" s="120"/>
      <c r="I497" s="120"/>
      <c r="J497" s="120"/>
      <c r="K497" s="120"/>
      <c r="L497" s="178"/>
      <c r="M497" s="113"/>
      <c r="N497" s="113"/>
      <c r="O497" s="113"/>
    </row>
    <row r="498" spans="1:15" ht="11.25">
      <c r="A498" s="120"/>
      <c r="B498" s="242"/>
      <c r="C498" s="120"/>
      <c r="D498" s="120"/>
      <c r="E498" s="120"/>
      <c r="F498" s="120"/>
      <c r="G498" s="120"/>
      <c r="H498" s="120"/>
      <c r="I498" s="120"/>
      <c r="J498" s="120"/>
      <c r="K498" s="120"/>
      <c r="L498" s="178"/>
      <c r="M498" s="113"/>
      <c r="N498" s="113"/>
      <c r="O498" s="113"/>
    </row>
    <row r="499" spans="1:15" ht="11.25">
      <c r="A499" s="120"/>
      <c r="B499" s="242"/>
      <c r="C499" s="120"/>
      <c r="D499" s="120"/>
      <c r="E499" s="120"/>
      <c r="F499" s="120"/>
      <c r="G499" s="120"/>
      <c r="H499" s="120"/>
      <c r="I499" s="120"/>
      <c r="J499" s="120"/>
      <c r="K499" s="120"/>
      <c r="L499" s="178"/>
      <c r="M499" s="113"/>
      <c r="N499" s="113"/>
      <c r="O499" s="113"/>
    </row>
    <row r="500" spans="1:15" ht="11.25">
      <c r="A500" s="120"/>
      <c r="B500" s="242"/>
      <c r="C500" s="120"/>
      <c r="D500" s="120"/>
      <c r="E500" s="120"/>
      <c r="F500" s="120"/>
      <c r="G500" s="120"/>
      <c r="H500" s="120"/>
      <c r="I500" s="120"/>
      <c r="J500" s="120"/>
      <c r="K500" s="120"/>
      <c r="L500" s="178"/>
      <c r="M500" s="113"/>
      <c r="N500" s="113"/>
      <c r="O500" s="113"/>
    </row>
    <row r="501" spans="1:15" ht="11.25">
      <c r="A501" s="120"/>
      <c r="B501" s="242"/>
      <c r="C501" s="120"/>
      <c r="D501" s="120"/>
      <c r="E501" s="120"/>
      <c r="F501" s="120"/>
      <c r="G501" s="120"/>
      <c r="H501" s="120"/>
      <c r="I501" s="120"/>
      <c r="J501" s="120"/>
      <c r="K501" s="120"/>
      <c r="L501" s="178"/>
      <c r="M501" s="113"/>
      <c r="N501" s="113"/>
      <c r="O501" s="113"/>
    </row>
    <row r="502" spans="1:15" ht="11.25">
      <c r="A502" s="120"/>
      <c r="B502" s="242"/>
      <c r="C502" s="120"/>
      <c r="D502" s="120"/>
      <c r="E502" s="120"/>
      <c r="F502" s="120"/>
      <c r="G502" s="120"/>
      <c r="H502" s="120"/>
      <c r="I502" s="120"/>
      <c r="J502" s="120"/>
      <c r="K502" s="120"/>
      <c r="L502" s="178"/>
      <c r="M502" s="113"/>
      <c r="N502" s="113"/>
      <c r="O502" s="113"/>
    </row>
    <row r="503" spans="1:15" ht="11.25">
      <c r="A503" s="120"/>
      <c r="B503" s="242"/>
      <c r="C503" s="120"/>
      <c r="D503" s="120"/>
      <c r="E503" s="120"/>
      <c r="F503" s="120"/>
      <c r="G503" s="120"/>
      <c r="H503" s="120"/>
      <c r="I503" s="120"/>
      <c r="J503" s="120"/>
      <c r="K503" s="120"/>
      <c r="L503" s="178"/>
      <c r="M503" s="113"/>
      <c r="N503" s="113"/>
      <c r="O503" s="113"/>
    </row>
    <row r="504" spans="1:15" ht="11.25">
      <c r="A504" s="120"/>
      <c r="B504" s="242"/>
      <c r="C504" s="120"/>
      <c r="D504" s="120"/>
      <c r="E504" s="120"/>
      <c r="F504" s="120"/>
      <c r="G504" s="120"/>
      <c r="H504" s="120"/>
      <c r="I504" s="120"/>
      <c r="J504" s="120"/>
      <c r="K504" s="120"/>
      <c r="L504" s="178"/>
      <c r="M504" s="113"/>
      <c r="N504" s="113"/>
      <c r="O504" s="113"/>
    </row>
    <row r="505" spans="1:15" ht="11.25">
      <c r="A505" s="120"/>
      <c r="B505" s="242"/>
      <c r="C505" s="120"/>
      <c r="D505" s="120"/>
      <c r="E505" s="120"/>
      <c r="F505" s="120"/>
      <c r="G505" s="120"/>
      <c r="H505" s="120"/>
      <c r="I505" s="120"/>
      <c r="J505" s="120"/>
      <c r="K505" s="120"/>
      <c r="L505" s="178"/>
      <c r="M505" s="113"/>
      <c r="N505" s="113"/>
      <c r="O505" s="113"/>
    </row>
    <row r="506" spans="1:15" ht="11.25">
      <c r="A506" s="120"/>
      <c r="B506" s="242"/>
      <c r="C506" s="120"/>
      <c r="D506" s="120"/>
      <c r="E506" s="120"/>
      <c r="F506" s="120"/>
      <c r="G506" s="120"/>
      <c r="H506" s="120"/>
      <c r="I506" s="120"/>
      <c r="J506" s="120"/>
      <c r="K506" s="120"/>
      <c r="L506" s="178"/>
      <c r="M506" s="113"/>
      <c r="N506" s="113"/>
      <c r="O506" s="113"/>
    </row>
    <row r="507" spans="1:15" ht="11.25">
      <c r="A507" s="120"/>
      <c r="B507" s="242"/>
      <c r="C507" s="120"/>
      <c r="D507" s="120"/>
      <c r="E507" s="120"/>
      <c r="F507" s="120"/>
      <c r="G507" s="120"/>
      <c r="H507" s="120"/>
      <c r="I507" s="120"/>
      <c r="J507" s="120"/>
      <c r="K507" s="120"/>
      <c r="L507" s="178"/>
      <c r="M507" s="113"/>
      <c r="N507" s="113"/>
      <c r="O507" s="113"/>
    </row>
    <row r="508" spans="1:15" ht="11.25">
      <c r="A508" s="120"/>
      <c r="B508" s="242"/>
      <c r="C508" s="120"/>
      <c r="D508" s="120"/>
      <c r="E508" s="120"/>
      <c r="F508" s="120"/>
      <c r="G508" s="120"/>
      <c r="H508" s="120"/>
      <c r="I508" s="120"/>
      <c r="J508" s="120"/>
      <c r="K508" s="120"/>
      <c r="L508" s="178"/>
      <c r="M508" s="113"/>
      <c r="N508" s="113"/>
      <c r="O508" s="113"/>
    </row>
    <row r="509" spans="1:15" ht="11.25">
      <c r="A509" s="120"/>
      <c r="B509" s="242"/>
      <c r="C509" s="120"/>
      <c r="D509" s="120"/>
      <c r="E509" s="120"/>
      <c r="F509" s="120"/>
      <c r="G509" s="120"/>
      <c r="H509" s="120"/>
      <c r="I509" s="120"/>
      <c r="J509" s="120"/>
      <c r="K509" s="120"/>
      <c r="L509" s="178"/>
      <c r="M509" s="113"/>
      <c r="N509" s="113"/>
      <c r="O509" s="113"/>
    </row>
    <row r="510" spans="1:15" ht="11.25">
      <c r="A510" s="120"/>
      <c r="B510" s="242"/>
      <c r="C510" s="120"/>
      <c r="D510" s="120"/>
      <c r="E510" s="120"/>
      <c r="F510" s="120"/>
      <c r="G510" s="120"/>
      <c r="H510" s="120"/>
      <c r="I510" s="120"/>
      <c r="J510" s="120"/>
      <c r="K510" s="120"/>
      <c r="L510" s="178"/>
      <c r="M510" s="113"/>
      <c r="N510" s="113"/>
      <c r="O510" s="113"/>
    </row>
    <row r="511" spans="1:15" ht="11.25">
      <c r="A511" s="120"/>
      <c r="B511" s="242"/>
      <c r="C511" s="120"/>
      <c r="D511" s="120"/>
      <c r="E511" s="120"/>
      <c r="F511" s="120"/>
      <c r="G511" s="120"/>
      <c r="H511" s="120"/>
      <c r="I511" s="120"/>
      <c r="J511" s="120"/>
      <c r="K511" s="120"/>
      <c r="L511" s="178"/>
      <c r="M511" s="113"/>
      <c r="N511" s="113"/>
      <c r="O511" s="113"/>
    </row>
    <row r="512" spans="1:15" ht="11.25">
      <c r="A512" s="120"/>
      <c r="B512" s="242"/>
      <c r="C512" s="120"/>
      <c r="D512" s="120"/>
      <c r="E512" s="120"/>
      <c r="F512" s="120"/>
      <c r="G512" s="120"/>
      <c r="H512" s="120"/>
      <c r="I512" s="120"/>
      <c r="J512" s="120"/>
      <c r="K512" s="120"/>
      <c r="L512" s="178"/>
      <c r="M512" s="113"/>
      <c r="N512" s="113"/>
      <c r="O512" s="113"/>
    </row>
    <row r="513" spans="1:15" ht="11.25">
      <c r="A513" s="120"/>
      <c r="B513" s="242"/>
      <c r="C513" s="120"/>
      <c r="D513" s="120"/>
      <c r="E513" s="120"/>
      <c r="F513" s="120"/>
      <c r="G513" s="120"/>
      <c r="H513" s="120"/>
      <c r="I513" s="120"/>
      <c r="J513" s="120"/>
      <c r="K513" s="120"/>
      <c r="L513" s="178"/>
      <c r="M513" s="113"/>
      <c r="N513" s="113"/>
      <c r="O513" s="113"/>
    </row>
    <row r="514" spans="1:15" ht="11.25">
      <c r="A514" s="120"/>
      <c r="B514" s="242"/>
      <c r="C514" s="120"/>
      <c r="D514" s="120"/>
      <c r="E514" s="120"/>
      <c r="F514" s="120"/>
      <c r="G514" s="120"/>
      <c r="H514" s="120"/>
      <c r="I514" s="120"/>
      <c r="J514" s="120"/>
      <c r="K514" s="120"/>
      <c r="L514" s="178"/>
      <c r="M514" s="113"/>
      <c r="N514" s="113"/>
      <c r="O514" s="113"/>
    </row>
    <row r="515" spans="1:15" ht="11.25">
      <c r="A515" s="120"/>
      <c r="B515" s="242"/>
      <c r="C515" s="120"/>
      <c r="D515" s="120"/>
      <c r="E515" s="120"/>
      <c r="F515" s="120"/>
      <c r="G515" s="120"/>
      <c r="H515" s="120"/>
      <c r="I515" s="120"/>
      <c r="J515" s="120"/>
      <c r="K515" s="120"/>
      <c r="L515" s="178"/>
      <c r="M515" s="113"/>
      <c r="N515" s="113"/>
      <c r="O515" s="113"/>
    </row>
    <row r="516" spans="1:15" ht="11.25">
      <c r="A516" s="120"/>
      <c r="B516" s="242"/>
      <c r="C516" s="120"/>
      <c r="D516" s="120"/>
      <c r="E516" s="120"/>
      <c r="F516" s="120"/>
      <c r="G516" s="120"/>
      <c r="H516" s="120"/>
      <c r="I516" s="120"/>
      <c r="J516" s="120"/>
      <c r="K516" s="120"/>
      <c r="L516" s="178"/>
      <c r="M516" s="113"/>
      <c r="N516" s="113"/>
      <c r="O516" s="113"/>
    </row>
    <row r="517" spans="1:15" ht="11.25">
      <c r="A517" s="120"/>
      <c r="B517" s="242"/>
      <c r="C517" s="120"/>
      <c r="D517" s="120"/>
      <c r="E517" s="120"/>
      <c r="F517" s="120"/>
      <c r="G517" s="120"/>
      <c r="H517" s="120"/>
      <c r="I517" s="120"/>
      <c r="J517" s="120"/>
      <c r="K517" s="120"/>
      <c r="L517" s="178"/>
      <c r="M517" s="113"/>
      <c r="N517" s="113"/>
      <c r="O517" s="113"/>
    </row>
    <row r="518" spans="1:15" ht="11.25">
      <c r="A518" s="120"/>
      <c r="B518" s="242"/>
      <c r="C518" s="120"/>
      <c r="D518" s="120"/>
      <c r="E518" s="120"/>
      <c r="F518" s="120"/>
      <c r="G518" s="120"/>
      <c r="H518" s="120"/>
      <c r="I518" s="120"/>
      <c r="J518" s="120"/>
      <c r="K518" s="120"/>
      <c r="L518" s="178"/>
      <c r="M518" s="113"/>
      <c r="N518" s="113"/>
      <c r="O518" s="113"/>
    </row>
    <row r="519" spans="1:15" ht="11.25">
      <c r="A519" s="120"/>
      <c r="B519" s="242"/>
      <c r="C519" s="120"/>
      <c r="D519" s="120"/>
      <c r="E519" s="120"/>
      <c r="F519" s="120"/>
      <c r="G519" s="120"/>
      <c r="H519" s="120"/>
      <c r="I519" s="120"/>
      <c r="J519" s="120"/>
      <c r="K519" s="120"/>
      <c r="L519" s="178"/>
      <c r="M519" s="113"/>
      <c r="N519" s="113"/>
      <c r="O519" s="113"/>
    </row>
    <row r="520" spans="1:15" ht="11.25">
      <c r="A520" s="120"/>
      <c r="B520" s="242"/>
      <c r="C520" s="120"/>
      <c r="D520" s="120"/>
      <c r="E520" s="120"/>
      <c r="F520" s="120"/>
      <c r="G520" s="120"/>
      <c r="H520" s="120"/>
      <c r="I520" s="120"/>
      <c r="J520" s="120"/>
      <c r="K520" s="120"/>
      <c r="L520" s="178"/>
      <c r="M520" s="113"/>
      <c r="N520" s="113"/>
      <c r="O520" s="113"/>
    </row>
    <row r="521" spans="1:15" ht="11.25">
      <c r="A521" s="120"/>
      <c r="B521" s="242"/>
      <c r="C521" s="120"/>
      <c r="D521" s="120"/>
      <c r="E521" s="120"/>
      <c r="F521" s="120"/>
      <c r="G521" s="120"/>
      <c r="H521" s="120"/>
      <c r="I521" s="120"/>
      <c r="J521" s="120"/>
      <c r="K521" s="120"/>
      <c r="L521" s="178"/>
      <c r="M521" s="113"/>
      <c r="N521" s="113"/>
      <c r="O521" s="113"/>
    </row>
    <row r="522" spans="1:15" ht="11.25">
      <c r="A522" s="120"/>
      <c r="B522" s="242"/>
      <c r="C522" s="120"/>
      <c r="D522" s="120"/>
      <c r="E522" s="120"/>
      <c r="F522" s="120"/>
      <c r="G522" s="120"/>
      <c r="H522" s="120"/>
      <c r="I522" s="120"/>
      <c r="J522" s="120"/>
      <c r="K522" s="120"/>
      <c r="L522" s="178"/>
      <c r="M522" s="113"/>
      <c r="N522" s="113"/>
      <c r="O522" s="113"/>
    </row>
    <row r="523" spans="1:15" ht="11.25">
      <c r="A523" s="120"/>
      <c r="B523" s="242"/>
      <c r="C523" s="120"/>
      <c r="D523" s="120"/>
      <c r="E523" s="120"/>
      <c r="F523" s="120"/>
      <c r="G523" s="120"/>
      <c r="H523" s="120"/>
      <c r="I523" s="120"/>
      <c r="J523" s="120"/>
      <c r="K523" s="120"/>
      <c r="L523" s="178"/>
      <c r="M523" s="113"/>
      <c r="N523" s="113"/>
      <c r="O523" s="113"/>
    </row>
    <row r="524" spans="1:15" ht="11.25">
      <c r="A524" s="120"/>
      <c r="B524" s="242"/>
      <c r="C524" s="120"/>
      <c r="D524" s="120"/>
      <c r="E524" s="120"/>
      <c r="F524" s="120"/>
      <c r="G524" s="120"/>
      <c r="H524" s="120"/>
      <c r="I524" s="120"/>
      <c r="J524" s="120"/>
      <c r="K524" s="120"/>
      <c r="L524" s="178"/>
      <c r="M524" s="113"/>
      <c r="N524" s="113"/>
      <c r="O524" s="113"/>
    </row>
    <row r="525" spans="1:15" ht="11.25">
      <c r="A525" s="120"/>
      <c r="B525" s="242"/>
      <c r="C525" s="120"/>
      <c r="D525" s="120"/>
      <c r="E525" s="120"/>
      <c r="F525" s="120"/>
      <c r="G525" s="120"/>
      <c r="H525" s="120"/>
      <c r="I525" s="120"/>
      <c r="J525" s="120"/>
      <c r="K525" s="120"/>
      <c r="L525" s="178"/>
      <c r="M525" s="113"/>
      <c r="N525" s="113"/>
      <c r="O525" s="113"/>
    </row>
    <row r="526" spans="1:15" ht="11.25">
      <c r="A526" s="120"/>
      <c r="B526" s="242"/>
      <c r="C526" s="120"/>
      <c r="D526" s="120"/>
      <c r="E526" s="120"/>
      <c r="F526" s="120"/>
      <c r="G526" s="120"/>
      <c r="H526" s="120"/>
      <c r="I526" s="120"/>
      <c r="J526" s="120"/>
      <c r="K526" s="120"/>
      <c r="L526" s="178"/>
      <c r="M526" s="113"/>
      <c r="N526" s="113"/>
      <c r="O526" s="113"/>
    </row>
    <row r="527" spans="1:15" ht="11.25">
      <c r="A527" s="120"/>
      <c r="B527" s="242"/>
      <c r="C527" s="120"/>
      <c r="D527" s="120"/>
      <c r="E527" s="120"/>
      <c r="F527" s="120"/>
      <c r="G527" s="120"/>
      <c r="H527" s="120"/>
      <c r="I527" s="120"/>
      <c r="J527" s="120"/>
      <c r="K527" s="120"/>
      <c r="L527" s="178"/>
      <c r="M527" s="113"/>
      <c r="N527" s="113"/>
      <c r="O527" s="113"/>
    </row>
    <row r="528" spans="1:15" ht="11.25">
      <c r="A528" s="120"/>
      <c r="B528" s="242"/>
      <c r="C528" s="120"/>
      <c r="D528" s="120"/>
      <c r="E528" s="120"/>
      <c r="F528" s="120"/>
      <c r="G528" s="120"/>
      <c r="H528" s="120"/>
      <c r="I528" s="120"/>
      <c r="J528" s="120"/>
      <c r="K528" s="120"/>
      <c r="L528" s="178"/>
      <c r="M528" s="113"/>
      <c r="N528" s="113"/>
      <c r="O528" s="113"/>
    </row>
    <row r="529" spans="1:15" ht="11.25">
      <c r="A529" s="120"/>
      <c r="B529" s="242"/>
      <c r="C529" s="120"/>
      <c r="D529" s="120"/>
      <c r="E529" s="120"/>
      <c r="F529" s="120"/>
      <c r="G529" s="120"/>
      <c r="H529" s="120"/>
      <c r="I529" s="120"/>
      <c r="J529" s="120"/>
      <c r="K529" s="120"/>
      <c r="L529" s="178"/>
      <c r="M529" s="113"/>
      <c r="N529" s="113"/>
      <c r="O529" s="113"/>
    </row>
    <row r="530" spans="1:15" ht="11.25">
      <c r="A530" s="120"/>
      <c r="B530" s="242"/>
      <c r="C530" s="120"/>
      <c r="D530" s="120"/>
      <c r="E530" s="120"/>
      <c r="F530" s="120"/>
      <c r="G530" s="120"/>
      <c r="H530" s="120"/>
      <c r="I530" s="120"/>
      <c r="J530" s="120"/>
      <c r="K530" s="120"/>
      <c r="L530" s="178"/>
      <c r="M530" s="113"/>
      <c r="N530" s="113"/>
      <c r="O530" s="113"/>
    </row>
    <row r="531" spans="1:15" ht="11.25">
      <c r="A531" s="120"/>
      <c r="B531" s="242"/>
      <c r="C531" s="120"/>
      <c r="D531" s="120"/>
      <c r="E531" s="120"/>
      <c r="F531" s="120"/>
      <c r="G531" s="120"/>
      <c r="H531" s="120"/>
      <c r="I531" s="120"/>
      <c r="J531" s="120"/>
      <c r="K531" s="120"/>
      <c r="L531" s="178"/>
      <c r="M531" s="113"/>
      <c r="N531" s="113"/>
      <c r="O531" s="113"/>
    </row>
    <row r="532" spans="1:15" ht="11.25">
      <c r="A532" s="120"/>
      <c r="B532" s="242"/>
      <c r="C532" s="120"/>
      <c r="D532" s="120"/>
      <c r="E532" s="120"/>
      <c r="F532" s="120"/>
      <c r="G532" s="120"/>
      <c r="H532" s="120"/>
      <c r="I532" s="120"/>
      <c r="J532" s="120"/>
      <c r="K532" s="120"/>
      <c r="L532" s="178"/>
      <c r="M532" s="113"/>
      <c r="N532" s="113"/>
      <c r="O532" s="113"/>
    </row>
    <row r="533" spans="1:15" ht="11.25">
      <c r="A533" s="120"/>
      <c r="B533" s="242"/>
      <c r="C533" s="120"/>
      <c r="D533" s="120"/>
      <c r="E533" s="120"/>
      <c r="F533" s="120"/>
      <c r="G533" s="120"/>
      <c r="H533" s="120"/>
      <c r="I533" s="120"/>
      <c r="J533" s="120"/>
      <c r="K533" s="120"/>
      <c r="L533" s="178"/>
      <c r="M533" s="113"/>
      <c r="N533" s="113"/>
      <c r="O533" s="113"/>
    </row>
    <row r="534" spans="1:15" ht="11.25">
      <c r="A534" s="120"/>
      <c r="B534" s="242"/>
      <c r="C534" s="120"/>
      <c r="D534" s="120"/>
      <c r="E534" s="120"/>
      <c r="F534" s="120"/>
      <c r="G534" s="120"/>
      <c r="H534" s="120"/>
      <c r="I534" s="120"/>
      <c r="J534" s="120"/>
      <c r="K534" s="120"/>
      <c r="L534" s="178"/>
      <c r="M534" s="113"/>
      <c r="N534" s="113"/>
      <c r="O534" s="113"/>
    </row>
    <row r="535" spans="1:15" ht="11.25">
      <c r="A535" s="120"/>
      <c r="B535" s="242"/>
      <c r="C535" s="120"/>
      <c r="D535" s="120"/>
      <c r="E535" s="120"/>
      <c r="F535" s="120"/>
      <c r="G535" s="120"/>
      <c r="H535" s="120"/>
      <c r="I535" s="120"/>
      <c r="J535" s="120"/>
      <c r="K535" s="120"/>
      <c r="L535" s="178"/>
      <c r="M535" s="113"/>
      <c r="N535" s="113"/>
      <c r="O535" s="113"/>
    </row>
    <row r="536" spans="1:15" ht="11.25">
      <c r="A536" s="120"/>
      <c r="B536" s="242"/>
      <c r="C536" s="120"/>
      <c r="D536" s="120"/>
      <c r="E536" s="120"/>
      <c r="F536" s="120"/>
      <c r="G536" s="120"/>
      <c r="H536" s="120"/>
      <c r="I536" s="120"/>
      <c r="J536" s="120"/>
      <c r="K536" s="120"/>
      <c r="L536" s="178"/>
      <c r="M536" s="113"/>
      <c r="N536" s="113"/>
      <c r="O536" s="113"/>
    </row>
    <row r="537" spans="1:15" ht="11.25">
      <c r="A537" s="120"/>
      <c r="B537" s="242"/>
      <c r="C537" s="120"/>
      <c r="D537" s="120"/>
      <c r="E537" s="120"/>
      <c r="F537" s="120"/>
      <c r="G537" s="120"/>
      <c r="H537" s="120"/>
      <c r="I537" s="120"/>
      <c r="J537" s="120"/>
      <c r="K537" s="120"/>
      <c r="L537" s="178"/>
      <c r="M537" s="113"/>
      <c r="N537" s="113"/>
      <c r="O537" s="113"/>
    </row>
    <row r="538" spans="1:15" ht="11.25">
      <c r="A538" s="120"/>
      <c r="B538" s="242"/>
      <c r="C538" s="120"/>
      <c r="D538" s="120"/>
      <c r="E538" s="120"/>
      <c r="F538" s="120"/>
      <c r="G538" s="120"/>
      <c r="H538" s="120"/>
      <c r="I538" s="120"/>
      <c r="J538" s="120"/>
      <c r="K538" s="120"/>
      <c r="L538" s="178"/>
      <c r="M538" s="113"/>
      <c r="N538" s="113"/>
      <c r="O538" s="113"/>
    </row>
    <row r="539" spans="1:15" ht="11.25">
      <c r="A539" s="120"/>
      <c r="B539" s="242"/>
      <c r="C539" s="120"/>
      <c r="D539" s="120"/>
      <c r="E539" s="120"/>
      <c r="F539" s="120"/>
      <c r="G539" s="120"/>
      <c r="H539" s="120"/>
      <c r="I539" s="120"/>
      <c r="J539" s="120"/>
      <c r="K539" s="120"/>
      <c r="L539" s="178"/>
      <c r="M539" s="113"/>
      <c r="N539" s="113"/>
      <c r="O539" s="113"/>
    </row>
    <row r="540" spans="1:15" ht="11.25">
      <c r="A540" s="120"/>
      <c r="B540" s="242"/>
      <c r="C540" s="120"/>
      <c r="D540" s="120"/>
      <c r="E540" s="120"/>
      <c r="F540" s="120"/>
      <c r="G540" s="120"/>
      <c r="H540" s="120"/>
      <c r="I540" s="120"/>
      <c r="J540" s="120"/>
      <c r="K540" s="120"/>
      <c r="L540" s="178"/>
      <c r="M540" s="113"/>
      <c r="N540" s="113"/>
      <c r="O540" s="113"/>
    </row>
    <row r="541" spans="1:15" ht="11.25">
      <c r="A541" s="120"/>
      <c r="B541" s="242"/>
      <c r="C541" s="120"/>
      <c r="D541" s="120"/>
      <c r="E541" s="120"/>
      <c r="F541" s="120"/>
      <c r="G541" s="120"/>
      <c r="H541" s="120"/>
      <c r="I541" s="120"/>
      <c r="J541" s="120"/>
      <c r="K541" s="120"/>
      <c r="L541" s="178"/>
      <c r="M541" s="113"/>
      <c r="N541" s="113"/>
      <c r="O541" s="113"/>
    </row>
    <row r="542" spans="1:15" ht="11.25">
      <c r="A542" s="120"/>
      <c r="B542" s="242"/>
      <c r="C542" s="120"/>
      <c r="D542" s="120"/>
      <c r="E542" s="120"/>
      <c r="F542" s="120"/>
      <c r="G542" s="120"/>
      <c r="H542" s="120"/>
      <c r="I542" s="120"/>
      <c r="J542" s="120"/>
      <c r="K542" s="120"/>
      <c r="L542" s="178"/>
      <c r="M542" s="113"/>
      <c r="N542" s="113"/>
      <c r="O542" s="113"/>
    </row>
    <row r="543" spans="1:15" ht="11.25">
      <c r="A543" s="120"/>
      <c r="B543" s="242"/>
      <c r="C543" s="120"/>
      <c r="D543" s="120"/>
      <c r="E543" s="120"/>
      <c r="F543" s="120"/>
      <c r="G543" s="120"/>
      <c r="H543" s="120"/>
      <c r="I543" s="120"/>
      <c r="J543" s="120"/>
      <c r="K543" s="120"/>
      <c r="L543" s="178"/>
      <c r="M543" s="113"/>
      <c r="N543" s="113"/>
      <c r="O543" s="113"/>
    </row>
    <row r="544" spans="1:15" ht="11.25">
      <c r="A544" s="120"/>
      <c r="B544" s="242"/>
      <c r="C544" s="120"/>
      <c r="D544" s="120"/>
      <c r="E544" s="120"/>
      <c r="F544" s="120"/>
      <c r="G544" s="120"/>
      <c r="H544" s="120"/>
      <c r="I544" s="120"/>
      <c r="J544" s="120"/>
      <c r="K544" s="120"/>
      <c r="L544" s="178"/>
      <c r="M544" s="113"/>
      <c r="N544" s="113"/>
      <c r="O544" s="113"/>
    </row>
    <row r="545" spans="1:15" ht="11.25">
      <c r="A545" s="120"/>
      <c r="B545" s="242"/>
      <c r="C545" s="120"/>
      <c r="D545" s="120"/>
      <c r="E545" s="120"/>
      <c r="F545" s="120"/>
      <c r="G545" s="120"/>
      <c r="H545" s="120"/>
      <c r="I545" s="120"/>
      <c r="J545" s="120"/>
      <c r="K545" s="120"/>
      <c r="L545" s="178"/>
      <c r="M545" s="113"/>
      <c r="N545" s="113"/>
      <c r="O545" s="113"/>
    </row>
    <row r="546" spans="1:15" ht="11.25">
      <c r="A546" s="120"/>
      <c r="B546" s="242"/>
      <c r="C546" s="120"/>
      <c r="D546" s="120"/>
      <c r="E546" s="120"/>
      <c r="F546" s="120"/>
      <c r="G546" s="120"/>
      <c r="H546" s="120"/>
      <c r="I546" s="120"/>
      <c r="J546" s="120"/>
      <c r="K546" s="120"/>
      <c r="L546" s="178"/>
      <c r="M546" s="113"/>
      <c r="N546" s="113"/>
      <c r="O546" s="113"/>
    </row>
    <row r="547" spans="1:15" ht="11.25">
      <c r="A547" s="120"/>
      <c r="B547" s="242"/>
      <c r="C547" s="120"/>
      <c r="D547" s="120"/>
      <c r="E547" s="120"/>
      <c r="F547" s="120"/>
      <c r="G547" s="120"/>
      <c r="H547" s="120"/>
      <c r="I547" s="120"/>
      <c r="J547" s="120"/>
      <c r="K547" s="120"/>
      <c r="L547" s="178"/>
      <c r="M547" s="113"/>
      <c r="N547" s="113"/>
      <c r="O547" s="113"/>
    </row>
    <row r="548" spans="1:15" ht="11.25">
      <c r="A548" s="120"/>
      <c r="B548" s="242"/>
      <c r="C548" s="120"/>
      <c r="D548" s="120"/>
      <c r="E548" s="120"/>
      <c r="F548" s="120"/>
      <c r="G548" s="120"/>
      <c r="H548" s="120"/>
      <c r="I548" s="120"/>
      <c r="J548" s="120"/>
      <c r="K548" s="120"/>
      <c r="L548" s="178"/>
      <c r="M548" s="113"/>
      <c r="N548" s="113"/>
      <c r="O548" s="113"/>
    </row>
    <row r="549" spans="1:15" ht="11.25">
      <c r="A549" s="120"/>
      <c r="B549" s="242"/>
      <c r="C549" s="120"/>
      <c r="D549" s="120"/>
      <c r="E549" s="120"/>
      <c r="F549" s="120"/>
      <c r="G549" s="120"/>
      <c r="H549" s="120"/>
      <c r="I549" s="120"/>
      <c r="J549" s="120"/>
      <c r="K549" s="120"/>
      <c r="L549" s="178"/>
      <c r="M549" s="113"/>
      <c r="N549" s="113"/>
      <c r="O549" s="113"/>
    </row>
    <row r="550" spans="1:15" ht="11.25">
      <c r="A550" s="120"/>
      <c r="B550" s="242"/>
      <c r="C550" s="120"/>
      <c r="D550" s="120"/>
      <c r="E550" s="120"/>
      <c r="F550" s="120"/>
      <c r="G550" s="120"/>
      <c r="H550" s="120"/>
      <c r="I550" s="120"/>
      <c r="J550" s="120"/>
      <c r="K550" s="120"/>
      <c r="L550" s="178"/>
      <c r="M550" s="113"/>
      <c r="N550" s="113"/>
      <c r="O550" s="113"/>
    </row>
    <row r="551" spans="1:15" ht="11.25">
      <c r="A551" s="120"/>
      <c r="B551" s="242"/>
      <c r="C551" s="120"/>
      <c r="D551" s="120"/>
      <c r="E551" s="120"/>
      <c r="F551" s="120"/>
      <c r="G551" s="120"/>
      <c r="H551" s="120"/>
      <c r="I551" s="120"/>
      <c r="J551" s="120"/>
      <c r="K551" s="120"/>
      <c r="L551" s="178"/>
      <c r="M551" s="113"/>
      <c r="N551" s="113"/>
      <c r="O551" s="113"/>
    </row>
    <row r="552" spans="1:15" ht="11.25">
      <c r="A552" s="120"/>
      <c r="B552" s="242"/>
      <c r="C552" s="120"/>
      <c r="D552" s="120"/>
      <c r="E552" s="120"/>
      <c r="F552" s="120"/>
      <c r="G552" s="120"/>
      <c r="H552" s="120"/>
      <c r="I552" s="120"/>
      <c r="J552" s="120"/>
      <c r="K552" s="120"/>
      <c r="L552" s="178"/>
      <c r="M552" s="113"/>
      <c r="N552" s="113"/>
      <c r="O552" s="113"/>
    </row>
    <row r="553" spans="1:15" ht="11.25">
      <c r="A553" s="120"/>
      <c r="B553" s="242"/>
      <c r="C553" s="120"/>
      <c r="D553" s="120"/>
      <c r="E553" s="120"/>
      <c r="F553" s="120"/>
      <c r="G553" s="120"/>
      <c r="H553" s="120"/>
      <c r="I553" s="120"/>
      <c r="J553" s="120"/>
      <c r="K553" s="120"/>
      <c r="L553" s="178"/>
      <c r="M553" s="113"/>
      <c r="N553" s="113"/>
      <c r="O553" s="113"/>
    </row>
    <row r="554" spans="1:15" ht="11.25">
      <c r="A554" s="120"/>
      <c r="B554" s="242"/>
      <c r="C554" s="120"/>
      <c r="D554" s="120"/>
      <c r="E554" s="120"/>
      <c r="F554" s="120"/>
      <c r="G554" s="120"/>
      <c r="H554" s="120"/>
      <c r="I554" s="120"/>
      <c r="J554" s="120"/>
      <c r="K554" s="120"/>
      <c r="L554" s="178"/>
      <c r="M554" s="113"/>
      <c r="N554" s="113"/>
      <c r="O554" s="113"/>
    </row>
    <row r="555" spans="1:15" ht="11.25">
      <c r="A555" s="120"/>
      <c r="B555" s="242"/>
      <c r="C555" s="120"/>
      <c r="D555" s="120"/>
      <c r="E555" s="120"/>
      <c r="F555" s="120"/>
      <c r="G555" s="120"/>
      <c r="H555" s="120"/>
      <c r="I555" s="120"/>
      <c r="J555" s="120"/>
      <c r="K555" s="120"/>
      <c r="L555" s="178"/>
      <c r="M555" s="113"/>
      <c r="N555" s="113"/>
      <c r="O555" s="113"/>
    </row>
    <row r="556" spans="1:15" ht="11.25">
      <c r="A556" s="120"/>
      <c r="B556" s="242"/>
      <c r="C556" s="120"/>
      <c r="D556" s="120"/>
      <c r="E556" s="120"/>
      <c r="F556" s="120"/>
      <c r="G556" s="120"/>
      <c r="H556" s="120"/>
      <c r="I556" s="120"/>
      <c r="J556" s="120"/>
      <c r="K556" s="120"/>
      <c r="L556" s="178"/>
      <c r="M556" s="113"/>
      <c r="N556" s="113"/>
      <c r="O556" s="113"/>
    </row>
    <row r="557" spans="1:15" ht="11.25">
      <c r="A557" s="120"/>
      <c r="B557" s="242"/>
      <c r="C557" s="120"/>
      <c r="D557" s="120"/>
      <c r="E557" s="120"/>
      <c r="F557" s="120"/>
      <c r="G557" s="120"/>
      <c r="H557" s="120"/>
      <c r="I557" s="120"/>
      <c r="J557" s="120"/>
      <c r="K557" s="120"/>
      <c r="L557" s="178"/>
      <c r="M557" s="113"/>
      <c r="N557" s="113"/>
      <c r="O557" s="113"/>
    </row>
    <row r="558" spans="1:15" ht="11.25">
      <c r="A558" s="120"/>
      <c r="B558" s="242"/>
      <c r="C558" s="120"/>
      <c r="D558" s="120"/>
      <c r="E558" s="120"/>
      <c r="F558" s="120"/>
      <c r="G558" s="120"/>
      <c r="H558" s="120"/>
      <c r="I558" s="120"/>
      <c r="J558" s="120"/>
      <c r="K558" s="120"/>
      <c r="L558" s="178"/>
      <c r="M558" s="113"/>
      <c r="N558" s="113"/>
      <c r="O558" s="113"/>
    </row>
    <row r="559" spans="1:15" ht="11.25">
      <c r="A559" s="120"/>
      <c r="B559" s="242"/>
      <c r="C559" s="120"/>
      <c r="D559" s="120"/>
      <c r="E559" s="120"/>
      <c r="F559" s="120"/>
      <c r="G559" s="120"/>
      <c r="H559" s="120"/>
      <c r="I559" s="120"/>
      <c r="J559" s="120"/>
      <c r="K559" s="120"/>
      <c r="L559" s="178"/>
      <c r="M559" s="113"/>
      <c r="N559" s="113"/>
      <c r="O559" s="113"/>
    </row>
    <row r="560" spans="1:15" ht="11.25">
      <c r="A560" s="120"/>
      <c r="B560" s="242"/>
      <c r="C560" s="120"/>
      <c r="D560" s="120"/>
      <c r="E560" s="120"/>
      <c r="F560" s="120"/>
      <c r="G560" s="120"/>
      <c r="H560" s="120"/>
      <c r="I560" s="120"/>
      <c r="J560" s="120"/>
      <c r="K560" s="120"/>
      <c r="L560" s="178"/>
      <c r="M560" s="113"/>
      <c r="N560" s="113"/>
      <c r="O560" s="113"/>
    </row>
    <row r="561" spans="1:15" ht="11.25">
      <c r="A561" s="120"/>
      <c r="B561" s="242"/>
      <c r="C561" s="120"/>
      <c r="D561" s="120"/>
      <c r="E561" s="120"/>
      <c r="F561" s="120"/>
      <c r="G561" s="120"/>
      <c r="H561" s="120"/>
      <c r="I561" s="120"/>
      <c r="J561" s="120"/>
      <c r="K561" s="120"/>
      <c r="L561" s="178"/>
      <c r="M561" s="113"/>
      <c r="N561" s="113"/>
      <c r="O561" s="113"/>
    </row>
    <row r="562" spans="1:15" ht="11.25">
      <c r="A562" s="120"/>
      <c r="B562" s="242"/>
      <c r="C562" s="120"/>
      <c r="D562" s="120"/>
      <c r="E562" s="120"/>
      <c r="F562" s="120"/>
      <c r="G562" s="120"/>
      <c r="H562" s="120"/>
      <c r="I562" s="120"/>
      <c r="J562" s="120"/>
      <c r="K562" s="120"/>
      <c r="L562" s="178"/>
      <c r="M562" s="113"/>
      <c r="N562" s="113"/>
      <c r="O562" s="113"/>
    </row>
    <row r="563" spans="1:15" ht="11.25">
      <c r="A563" s="120"/>
      <c r="B563" s="242"/>
      <c r="C563" s="120"/>
      <c r="D563" s="120"/>
      <c r="E563" s="120"/>
      <c r="F563" s="120"/>
      <c r="G563" s="120"/>
      <c r="H563" s="120"/>
      <c r="I563" s="120"/>
      <c r="J563" s="120"/>
      <c r="K563" s="120"/>
      <c r="L563" s="178"/>
      <c r="M563" s="113"/>
      <c r="N563" s="113"/>
      <c r="O563" s="113"/>
    </row>
    <row r="564" spans="1:15" ht="11.25">
      <c r="A564" s="120"/>
      <c r="B564" s="242"/>
      <c r="C564" s="120"/>
      <c r="D564" s="120"/>
      <c r="E564" s="120"/>
      <c r="F564" s="120"/>
      <c r="G564" s="120"/>
      <c r="H564" s="120"/>
      <c r="I564" s="120"/>
      <c r="J564" s="120"/>
      <c r="K564" s="120"/>
      <c r="L564" s="178"/>
      <c r="M564" s="113"/>
      <c r="N564" s="113"/>
      <c r="O564" s="113"/>
    </row>
    <row r="565" spans="1:15" ht="11.25">
      <c r="A565" s="120"/>
      <c r="B565" s="242"/>
      <c r="C565" s="120"/>
      <c r="D565" s="120"/>
      <c r="E565" s="120"/>
      <c r="F565" s="120"/>
      <c r="G565" s="120"/>
      <c r="H565" s="120"/>
      <c r="I565" s="120"/>
      <c r="J565" s="120"/>
      <c r="K565" s="120"/>
      <c r="L565" s="178"/>
      <c r="M565" s="113"/>
      <c r="N565" s="113"/>
      <c r="O565" s="113"/>
    </row>
    <row r="566" spans="1:15" ht="11.25">
      <c r="A566" s="120"/>
      <c r="B566" s="242"/>
      <c r="C566" s="120"/>
      <c r="D566" s="120"/>
      <c r="E566" s="120"/>
      <c r="F566" s="120"/>
      <c r="G566" s="120"/>
      <c r="H566" s="120"/>
      <c r="I566" s="120"/>
      <c r="J566" s="120"/>
      <c r="K566" s="120"/>
      <c r="L566" s="178"/>
      <c r="M566" s="113"/>
      <c r="N566" s="113"/>
      <c r="O566" s="113"/>
    </row>
    <row r="567" spans="1:15" ht="11.25">
      <c r="A567" s="120"/>
      <c r="B567" s="242"/>
      <c r="C567" s="120"/>
      <c r="D567" s="120"/>
      <c r="E567" s="120"/>
      <c r="F567" s="120"/>
      <c r="G567" s="120"/>
      <c r="H567" s="120"/>
      <c r="I567" s="120"/>
      <c r="J567" s="120"/>
      <c r="K567" s="120"/>
      <c r="L567" s="178"/>
      <c r="M567" s="113"/>
      <c r="N567" s="113"/>
      <c r="O567" s="113"/>
    </row>
    <row r="568" spans="1:15" ht="11.25">
      <c r="A568" s="120"/>
      <c r="B568" s="242"/>
      <c r="C568" s="120"/>
      <c r="D568" s="120"/>
      <c r="E568" s="120"/>
      <c r="F568" s="120"/>
      <c r="G568" s="120"/>
      <c r="H568" s="120"/>
      <c r="I568" s="120"/>
      <c r="J568" s="120"/>
      <c r="K568" s="120"/>
      <c r="L568" s="178"/>
      <c r="M568" s="113"/>
      <c r="N568" s="113"/>
      <c r="O568" s="113"/>
    </row>
    <row r="569" spans="1:15" ht="11.25">
      <c r="A569" s="120"/>
      <c r="B569" s="242"/>
      <c r="C569" s="120"/>
      <c r="D569" s="120"/>
      <c r="E569" s="120"/>
      <c r="F569" s="120"/>
      <c r="G569" s="120"/>
      <c r="H569" s="120"/>
      <c r="I569" s="120"/>
      <c r="J569" s="120"/>
      <c r="K569" s="120"/>
      <c r="L569" s="178"/>
      <c r="M569" s="113"/>
      <c r="N569" s="113"/>
      <c r="O569" s="113"/>
    </row>
    <row r="570" spans="1:15" ht="11.25">
      <c r="A570" s="120"/>
      <c r="B570" s="242"/>
      <c r="C570" s="120"/>
      <c r="D570" s="120"/>
      <c r="E570" s="120"/>
      <c r="F570" s="120"/>
      <c r="G570" s="120"/>
      <c r="H570" s="120"/>
      <c r="I570" s="120"/>
      <c r="J570" s="120"/>
      <c r="K570" s="120"/>
      <c r="L570" s="178"/>
      <c r="M570" s="113"/>
      <c r="N570" s="113"/>
      <c r="O570" s="113"/>
    </row>
    <row r="571" spans="1:15" ht="11.25">
      <c r="A571" s="120"/>
      <c r="B571" s="242"/>
      <c r="C571" s="120"/>
      <c r="D571" s="120"/>
      <c r="E571" s="120"/>
      <c r="F571" s="120"/>
      <c r="G571" s="120"/>
      <c r="H571" s="120"/>
      <c r="I571" s="120"/>
      <c r="J571" s="120"/>
      <c r="K571" s="120"/>
      <c r="L571" s="178"/>
      <c r="M571" s="113"/>
      <c r="N571" s="113"/>
      <c r="O571" s="113"/>
    </row>
    <row r="572" spans="1:15" ht="11.25">
      <c r="A572" s="120"/>
      <c r="B572" s="242"/>
      <c r="C572" s="120"/>
      <c r="D572" s="120"/>
      <c r="E572" s="120"/>
      <c r="F572" s="120"/>
      <c r="G572" s="120"/>
      <c r="H572" s="120"/>
      <c r="I572" s="120"/>
      <c r="J572" s="120"/>
      <c r="K572" s="120"/>
      <c r="L572" s="178"/>
      <c r="M572" s="113"/>
      <c r="N572" s="113"/>
      <c r="O572" s="113"/>
    </row>
    <row r="573" spans="1:15" ht="11.25">
      <c r="A573" s="120"/>
      <c r="B573" s="242"/>
      <c r="C573" s="120"/>
      <c r="D573" s="120"/>
      <c r="E573" s="120"/>
      <c r="F573" s="120"/>
      <c r="G573" s="120"/>
      <c r="H573" s="120"/>
      <c r="I573" s="120"/>
      <c r="J573" s="120"/>
      <c r="K573" s="120"/>
      <c r="L573" s="178"/>
      <c r="M573" s="113"/>
      <c r="N573" s="113"/>
      <c r="O573" s="113"/>
    </row>
    <row r="574" spans="1:15" ht="11.25">
      <c r="A574" s="120"/>
      <c r="B574" s="242"/>
      <c r="C574" s="120"/>
      <c r="D574" s="120"/>
      <c r="E574" s="120"/>
      <c r="F574" s="120"/>
      <c r="G574" s="120"/>
      <c r="H574" s="120"/>
      <c r="I574" s="120"/>
      <c r="J574" s="120"/>
      <c r="K574" s="120"/>
      <c r="L574" s="178"/>
      <c r="M574" s="113"/>
      <c r="N574" s="113"/>
      <c r="O574" s="113"/>
    </row>
    <row r="575" spans="1:15" ht="11.25">
      <c r="A575" s="120"/>
      <c r="B575" s="242"/>
      <c r="C575" s="120"/>
      <c r="D575" s="120"/>
      <c r="E575" s="120"/>
      <c r="F575" s="120"/>
      <c r="G575" s="120"/>
      <c r="H575" s="120"/>
      <c r="I575" s="120"/>
      <c r="J575" s="120"/>
      <c r="K575" s="120"/>
      <c r="L575" s="178"/>
      <c r="M575" s="113"/>
      <c r="N575" s="113"/>
      <c r="O575" s="113"/>
    </row>
    <row r="576" spans="1:15" ht="11.25">
      <c r="A576" s="120"/>
      <c r="B576" s="242"/>
      <c r="C576" s="120"/>
      <c r="D576" s="120"/>
      <c r="E576" s="120"/>
      <c r="F576" s="120"/>
      <c r="G576" s="120"/>
      <c r="H576" s="120"/>
      <c r="I576" s="120"/>
      <c r="J576" s="120"/>
      <c r="K576" s="120"/>
      <c r="L576" s="178"/>
      <c r="M576" s="113"/>
      <c r="N576" s="113"/>
      <c r="O576" s="113"/>
    </row>
    <row r="577" spans="1:15" ht="11.25">
      <c r="A577" s="120"/>
      <c r="B577" s="242"/>
      <c r="C577" s="120"/>
      <c r="D577" s="120"/>
      <c r="E577" s="120"/>
      <c r="F577" s="120"/>
      <c r="G577" s="120"/>
      <c r="H577" s="120"/>
      <c r="I577" s="120"/>
      <c r="J577" s="120"/>
      <c r="K577" s="120"/>
      <c r="L577" s="178"/>
      <c r="M577" s="113"/>
      <c r="N577" s="113"/>
      <c r="O577" s="113"/>
    </row>
    <row r="578" spans="1:15" ht="11.25">
      <c r="A578" s="120"/>
      <c r="B578" s="242"/>
      <c r="C578" s="120"/>
      <c r="D578" s="120"/>
      <c r="E578" s="120"/>
      <c r="F578" s="120"/>
      <c r="G578" s="120"/>
      <c r="H578" s="120"/>
      <c r="I578" s="120"/>
      <c r="J578" s="120"/>
      <c r="K578" s="120"/>
      <c r="L578" s="178"/>
      <c r="M578" s="113"/>
      <c r="N578" s="113"/>
      <c r="O578" s="113"/>
    </row>
    <row r="579" spans="1:15" ht="11.25">
      <c r="A579" s="120"/>
      <c r="B579" s="242"/>
      <c r="C579" s="120"/>
      <c r="D579" s="120"/>
      <c r="E579" s="120"/>
      <c r="F579" s="120"/>
      <c r="G579" s="120"/>
      <c r="H579" s="120"/>
      <c r="I579" s="120"/>
      <c r="J579" s="120"/>
      <c r="K579" s="120"/>
      <c r="L579" s="178"/>
      <c r="M579" s="113"/>
      <c r="N579" s="113"/>
      <c r="O579" s="113"/>
    </row>
    <row r="580" spans="1:15" ht="11.25">
      <c r="A580" s="120"/>
      <c r="B580" s="242"/>
      <c r="C580" s="120"/>
      <c r="D580" s="120"/>
      <c r="E580" s="120"/>
      <c r="F580" s="120"/>
      <c r="G580" s="120"/>
      <c r="H580" s="120"/>
      <c r="I580" s="120"/>
      <c r="J580" s="120"/>
      <c r="K580" s="120"/>
      <c r="L580" s="178"/>
      <c r="M580" s="113"/>
      <c r="N580" s="113"/>
      <c r="O580" s="113"/>
    </row>
    <row r="581" spans="1:15" ht="11.25">
      <c r="A581" s="120"/>
      <c r="B581" s="242"/>
      <c r="C581" s="120"/>
      <c r="D581" s="120"/>
      <c r="E581" s="120"/>
      <c r="F581" s="120"/>
      <c r="G581" s="120"/>
      <c r="H581" s="120"/>
      <c r="I581" s="120"/>
      <c r="J581" s="120"/>
      <c r="K581" s="120"/>
      <c r="L581" s="178"/>
      <c r="M581" s="113"/>
      <c r="N581" s="113"/>
      <c r="O581" s="113"/>
    </row>
    <row r="582" spans="1:15" ht="11.25">
      <c r="A582" s="120"/>
      <c r="B582" s="242"/>
      <c r="C582" s="120"/>
      <c r="D582" s="120"/>
      <c r="E582" s="120"/>
      <c r="F582" s="120"/>
      <c r="G582" s="120"/>
      <c r="H582" s="120"/>
      <c r="I582" s="120"/>
      <c r="J582" s="120"/>
      <c r="K582" s="120"/>
      <c r="L582" s="178"/>
      <c r="M582" s="113"/>
      <c r="N582" s="113"/>
      <c r="O582" s="113"/>
    </row>
    <row r="583" spans="1:15" ht="11.25">
      <c r="A583" s="120"/>
      <c r="B583" s="242"/>
      <c r="C583" s="120"/>
      <c r="D583" s="120"/>
      <c r="E583" s="120"/>
      <c r="F583" s="120"/>
      <c r="G583" s="120"/>
      <c r="H583" s="120"/>
      <c r="I583" s="120"/>
      <c r="J583" s="120"/>
      <c r="K583" s="120"/>
      <c r="L583" s="178"/>
      <c r="M583" s="113"/>
      <c r="N583" s="113"/>
      <c r="O583" s="113"/>
    </row>
    <row r="584" spans="1:15" ht="11.25">
      <c r="A584" s="120"/>
      <c r="B584" s="242"/>
      <c r="C584" s="120"/>
      <c r="D584" s="120"/>
      <c r="E584" s="120"/>
      <c r="F584" s="120"/>
      <c r="G584" s="120"/>
      <c r="H584" s="120"/>
      <c r="I584" s="120"/>
      <c r="J584" s="120"/>
      <c r="K584" s="120"/>
      <c r="L584" s="178"/>
      <c r="M584" s="113"/>
      <c r="N584" s="113"/>
      <c r="O584" s="113"/>
    </row>
    <row r="585" spans="1:15" ht="11.25">
      <c r="A585" s="120"/>
      <c r="B585" s="242"/>
      <c r="C585" s="120"/>
      <c r="D585" s="120"/>
      <c r="E585" s="120"/>
      <c r="F585" s="120"/>
      <c r="G585" s="120"/>
      <c r="H585" s="120"/>
      <c r="I585" s="120"/>
      <c r="J585" s="120"/>
      <c r="K585" s="120"/>
      <c r="L585" s="178"/>
      <c r="M585" s="113"/>
      <c r="N585" s="113"/>
      <c r="O585" s="113"/>
    </row>
    <row r="586" spans="1:15" ht="11.25">
      <c r="A586" s="120"/>
      <c r="B586" s="242"/>
      <c r="C586" s="120"/>
      <c r="D586" s="120"/>
      <c r="E586" s="120"/>
      <c r="F586" s="120"/>
      <c r="G586" s="120"/>
      <c r="H586" s="120"/>
      <c r="I586" s="120"/>
      <c r="J586" s="120"/>
      <c r="K586" s="120"/>
      <c r="L586" s="178"/>
      <c r="M586" s="113"/>
      <c r="N586" s="113"/>
      <c r="O586" s="113"/>
    </row>
    <row r="587" spans="1:15" ht="11.25">
      <c r="A587" s="120"/>
      <c r="B587" s="242"/>
      <c r="C587" s="120"/>
      <c r="D587" s="120"/>
      <c r="E587" s="120"/>
      <c r="F587" s="120"/>
      <c r="G587" s="120"/>
      <c r="H587" s="120"/>
      <c r="I587" s="120"/>
      <c r="J587" s="120"/>
      <c r="K587" s="120"/>
      <c r="L587" s="178"/>
      <c r="M587" s="113"/>
      <c r="N587" s="113"/>
      <c r="O587" s="113"/>
    </row>
    <row r="588" spans="1:15" ht="11.25">
      <c r="A588" s="120"/>
      <c r="B588" s="242"/>
      <c r="C588" s="120"/>
      <c r="D588" s="120"/>
      <c r="E588" s="120"/>
      <c r="F588" s="120"/>
      <c r="G588" s="120"/>
      <c r="H588" s="120"/>
      <c r="I588" s="120"/>
      <c r="J588" s="120"/>
      <c r="K588" s="120"/>
      <c r="L588" s="178"/>
      <c r="M588" s="113"/>
      <c r="N588" s="113"/>
      <c r="O588" s="113"/>
    </row>
    <row r="589" spans="1:15" ht="11.25">
      <c r="A589" s="120"/>
      <c r="B589" s="242"/>
      <c r="C589" s="120"/>
      <c r="D589" s="120"/>
      <c r="E589" s="120"/>
      <c r="F589" s="120"/>
      <c r="G589" s="120"/>
      <c r="H589" s="120"/>
      <c r="I589" s="120"/>
      <c r="J589" s="120"/>
      <c r="K589" s="120"/>
      <c r="L589" s="178"/>
      <c r="M589" s="113"/>
      <c r="N589" s="113"/>
      <c r="O589" s="113"/>
    </row>
    <row r="590" spans="1:15" ht="11.25">
      <c r="A590" s="120"/>
      <c r="B590" s="242"/>
      <c r="C590" s="120"/>
      <c r="D590" s="120"/>
      <c r="E590" s="120"/>
      <c r="F590" s="120"/>
      <c r="G590" s="120"/>
      <c r="H590" s="120"/>
      <c r="I590" s="120"/>
      <c r="J590" s="120"/>
      <c r="K590" s="120"/>
      <c r="L590" s="178"/>
      <c r="M590" s="113"/>
      <c r="N590" s="113"/>
      <c r="O590" s="113"/>
    </row>
    <row r="591" spans="1:15" ht="11.25">
      <c r="A591" s="120"/>
      <c r="B591" s="242"/>
      <c r="C591" s="120"/>
      <c r="D591" s="120"/>
      <c r="E591" s="120"/>
      <c r="F591" s="120"/>
      <c r="G591" s="120"/>
      <c r="H591" s="120"/>
      <c r="I591" s="120"/>
      <c r="J591" s="120"/>
      <c r="K591" s="120"/>
      <c r="L591" s="178"/>
      <c r="M591" s="113"/>
      <c r="N591" s="113"/>
      <c r="O591" s="113"/>
    </row>
    <row r="592" spans="1:15" ht="11.25">
      <c r="A592" s="120"/>
      <c r="B592" s="242"/>
      <c r="C592" s="120"/>
      <c r="D592" s="120"/>
      <c r="E592" s="120"/>
      <c r="F592" s="120"/>
      <c r="G592" s="120"/>
      <c r="H592" s="120"/>
      <c r="I592" s="120"/>
      <c r="J592" s="120"/>
      <c r="K592" s="120"/>
      <c r="L592" s="178"/>
      <c r="M592" s="113"/>
      <c r="N592" s="113"/>
      <c r="O592" s="113"/>
    </row>
    <row r="593" spans="1:15" ht="11.25">
      <c r="A593" s="120"/>
      <c r="B593" s="242"/>
      <c r="C593" s="120"/>
      <c r="D593" s="120"/>
      <c r="E593" s="120"/>
      <c r="F593" s="120"/>
      <c r="G593" s="120"/>
      <c r="H593" s="120"/>
      <c r="I593" s="120"/>
      <c r="J593" s="120"/>
      <c r="K593" s="120"/>
      <c r="L593" s="178"/>
      <c r="M593" s="113"/>
      <c r="N593" s="113"/>
      <c r="O593" s="113"/>
    </row>
    <row r="594" spans="1:15" ht="11.25">
      <c r="A594" s="120"/>
      <c r="B594" s="242"/>
      <c r="C594" s="120"/>
      <c r="D594" s="120"/>
      <c r="E594" s="120"/>
      <c r="F594" s="120"/>
      <c r="G594" s="120"/>
      <c r="H594" s="120"/>
      <c r="I594" s="120"/>
      <c r="J594" s="120"/>
      <c r="K594" s="120"/>
      <c r="L594" s="178"/>
      <c r="M594" s="113"/>
      <c r="N594" s="113"/>
      <c r="O594" s="113"/>
    </row>
    <row r="595" spans="1:15" ht="11.25">
      <c r="A595" s="120"/>
      <c r="B595" s="242"/>
      <c r="C595" s="120"/>
      <c r="D595" s="120"/>
      <c r="E595" s="120"/>
      <c r="F595" s="120"/>
      <c r="G595" s="120"/>
      <c r="H595" s="120"/>
      <c r="I595" s="120"/>
      <c r="J595" s="120"/>
      <c r="K595" s="120"/>
      <c r="L595" s="178"/>
      <c r="M595" s="113"/>
      <c r="N595" s="113"/>
      <c r="O595" s="113"/>
    </row>
    <row r="596" spans="1:15" ht="11.25">
      <c r="A596" s="120"/>
      <c r="B596" s="242"/>
      <c r="C596" s="120"/>
      <c r="D596" s="120"/>
      <c r="E596" s="120"/>
      <c r="F596" s="120"/>
      <c r="G596" s="120"/>
      <c r="H596" s="120"/>
      <c r="I596" s="120"/>
      <c r="J596" s="120"/>
      <c r="K596" s="120"/>
      <c r="L596" s="178"/>
      <c r="M596" s="113"/>
      <c r="N596" s="113"/>
      <c r="O596" s="113"/>
    </row>
    <row r="597" spans="1:15" ht="11.25">
      <c r="A597" s="120"/>
      <c r="B597" s="242"/>
      <c r="C597" s="120"/>
      <c r="D597" s="120"/>
      <c r="E597" s="120"/>
      <c r="F597" s="120"/>
      <c r="G597" s="120"/>
      <c r="H597" s="120"/>
      <c r="I597" s="120"/>
      <c r="J597" s="120"/>
      <c r="K597" s="120"/>
      <c r="L597" s="178"/>
      <c r="M597" s="113"/>
      <c r="N597" s="113"/>
      <c r="O597" s="113"/>
    </row>
    <row r="598" spans="1:15" ht="11.25">
      <c r="A598" s="120"/>
      <c r="B598" s="242"/>
      <c r="C598" s="120"/>
      <c r="D598" s="120"/>
      <c r="E598" s="120"/>
      <c r="F598" s="120"/>
      <c r="G598" s="120"/>
      <c r="H598" s="120"/>
      <c r="I598" s="120"/>
      <c r="J598" s="120"/>
      <c r="K598" s="120"/>
      <c r="L598" s="178"/>
      <c r="M598" s="113"/>
      <c r="N598" s="113"/>
      <c r="O598" s="113"/>
    </row>
    <row r="599" spans="1:15" ht="11.25">
      <c r="A599" s="120"/>
      <c r="B599" s="242"/>
      <c r="C599" s="120"/>
      <c r="D599" s="120"/>
      <c r="E599" s="120"/>
      <c r="F599" s="120"/>
      <c r="G599" s="120"/>
      <c r="H599" s="120"/>
      <c r="I599" s="120"/>
      <c r="J599" s="120"/>
      <c r="K599" s="120"/>
      <c r="L599" s="178"/>
      <c r="M599" s="113"/>
      <c r="N599" s="113"/>
      <c r="O599" s="113"/>
    </row>
    <row r="600" spans="1:15" ht="11.25">
      <c r="A600" s="120"/>
      <c r="B600" s="242"/>
      <c r="C600" s="120"/>
      <c r="D600" s="120"/>
      <c r="E600" s="120"/>
      <c r="F600" s="120"/>
      <c r="G600" s="120"/>
      <c r="H600" s="120"/>
      <c r="I600" s="120"/>
      <c r="J600" s="120"/>
      <c r="K600" s="120"/>
      <c r="L600" s="178"/>
      <c r="M600" s="113"/>
      <c r="N600" s="113"/>
      <c r="O600" s="113"/>
    </row>
    <row r="601" spans="1:15" ht="11.25">
      <c r="A601" s="120"/>
      <c r="B601" s="242"/>
      <c r="C601" s="120"/>
      <c r="D601" s="120"/>
      <c r="E601" s="120"/>
      <c r="F601" s="120"/>
      <c r="G601" s="120"/>
      <c r="H601" s="120"/>
      <c r="I601" s="120"/>
      <c r="J601" s="120"/>
      <c r="K601" s="120"/>
      <c r="L601" s="178"/>
      <c r="M601" s="113"/>
      <c r="N601" s="113"/>
      <c r="O601" s="113"/>
    </row>
    <row r="602" spans="1:15" ht="11.25">
      <c r="A602" s="120"/>
      <c r="B602" s="242"/>
      <c r="C602" s="120"/>
      <c r="D602" s="120"/>
      <c r="E602" s="120"/>
      <c r="F602" s="120"/>
      <c r="G602" s="120"/>
      <c r="H602" s="120"/>
      <c r="I602" s="120"/>
      <c r="J602" s="120"/>
      <c r="K602" s="120"/>
      <c r="L602" s="178"/>
      <c r="M602" s="113"/>
      <c r="N602" s="113"/>
      <c r="O602" s="113"/>
    </row>
    <row r="603" spans="1:15" ht="11.25">
      <c r="A603" s="120"/>
      <c r="B603" s="242"/>
      <c r="C603" s="120"/>
      <c r="D603" s="120"/>
      <c r="E603" s="120"/>
      <c r="F603" s="120"/>
      <c r="G603" s="120"/>
      <c r="H603" s="120"/>
      <c r="I603" s="120"/>
      <c r="J603" s="120"/>
      <c r="K603" s="120"/>
      <c r="L603" s="178"/>
      <c r="M603" s="113"/>
      <c r="N603" s="113"/>
      <c r="O603" s="113"/>
    </row>
    <row r="604" spans="1:15" ht="11.25">
      <c r="A604" s="120"/>
      <c r="B604" s="242"/>
      <c r="C604" s="120"/>
      <c r="D604" s="120"/>
      <c r="E604" s="120"/>
      <c r="F604" s="120"/>
      <c r="G604" s="120"/>
      <c r="H604" s="120"/>
      <c r="I604" s="120"/>
      <c r="J604" s="120"/>
      <c r="K604" s="120"/>
      <c r="L604" s="178"/>
      <c r="M604" s="113"/>
      <c r="N604" s="113"/>
      <c r="O604" s="113"/>
    </row>
    <row r="605" spans="1:15" ht="11.25">
      <c r="A605" s="120"/>
      <c r="B605" s="242"/>
      <c r="C605" s="120"/>
      <c r="D605" s="120"/>
      <c r="E605" s="120"/>
      <c r="F605" s="120"/>
      <c r="G605" s="120"/>
      <c r="H605" s="120"/>
      <c r="I605" s="120"/>
      <c r="J605" s="120"/>
      <c r="K605" s="120"/>
      <c r="L605" s="178"/>
      <c r="M605" s="113"/>
      <c r="N605" s="113"/>
      <c r="O605" s="113"/>
    </row>
    <row r="606" spans="1:15" ht="11.25">
      <c r="A606" s="120"/>
      <c r="B606" s="242"/>
      <c r="C606" s="120"/>
      <c r="D606" s="120"/>
      <c r="E606" s="120"/>
      <c r="F606" s="120"/>
      <c r="G606" s="120"/>
      <c r="H606" s="120"/>
      <c r="I606" s="120"/>
      <c r="J606" s="120"/>
      <c r="K606" s="120"/>
      <c r="L606" s="178"/>
      <c r="M606" s="113"/>
      <c r="N606" s="113"/>
      <c r="O606" s="113"/>
    </row>
    <row r="607" spans="1:15" ht="11.25">
      <c r="A607" s="120"/>
      <c r="B607" s="242"/>
      <c r="C607" s="120"/>
      <c r="D607" s="120"/>
      <c r="E607" s="120"/>
      <c r="F607" s="120"/>
      <c r="G607" s="120"/>
      <c r="H607" s="120"/>
      <c r="I607" s="120"/>
      <c r="J607" s="120"/>
      <c r="K607" s="120"/>
      <c r="L607" s="178"/>
      <c r="M607" s="113"/>
      <c r="N607" s="113"/>
      <c r="O607" s="113"/>
    </row>
    <row r="608" spans="1:15" ht="11.25">
      <c r="A608" s="120"/>
      <c r="B608" s="242"/>
      <c r="C608" s="120"/>
      <c r="D608" s="120"/>
      <c r="E608" s="120"/>
      <c r="F608" s="120"/>
      <c r="G608" s="120"/>
      <c r="H608" s="120"/>
      <c r="I608" s="120"/>
      <c r="J608" s="120"/>
      <c r="K608" s="120"/>
      <c r="L608" s="178"/>
      <c r="M608" s="113"/>
      <c r="N608" s="113"/>
      <c r="O608" s="113"/>
    </row>
    <row r="609" spans="1:15" ht="11.25">
      <c r="A609" s="120"/>
      <c r="B609" s="242"/>
      <c r="C609" s="120"/>
      <c r="D609" s="120"/>
      <c r="E609" s="120"/>
      <c r="F609" s="120"/>
      <c r="G609" s="120"/>
      <c r="H609" s="120"/>
      <c r="I609" s="120"/>
      <c r="J609" s="120"/>
      <c r="K609" s="120"/>
      <c r="L609" s="178"/>
      <c r="M609" s="113"/>
      <c r="N609" s="113"/>
      <c r="O609" s="113"/>
    </row>
    <row r="610" spans="1:15" ht="11.25">
      <c r="A610" s="120"/>
      <c r="B610" s="242"/>
      <c r="C610" s="120"/>
      <c r="D610" s="120"/>
      <c r="E610" s="120"/>
      <c r="F610" s="120"/>
      <c r="G610" s="120"/>
      <c r="H610" s="120"/>
      <c r="I610" s="120"/>
      <c r="J610" s="120"/>
      <c r="K610" s="120"/>
      <c r="L610" s="178"/>
      <c r="M610" s="113"/>
      <c r="N610" s="113"/>
      <c r="O610" s="113"/>
    </row>
    <row r="611" spans="1:15" ht="11.25">
      <c r="A611" s="120"/>
      <c r="B611" s="242"/>
      <c r="C611" s="120"/>
      <c r="D611" s="120"/>
      <c r="E611" s="120"/>
      <c r="F611" s="120"/>
      <c r="G611" s="120"/>
      <c r="H611" s="120"/>
      <c r="I611" s="120"/>
      <c r="J611" s="120"/>
      <c r="K611" s="120"/>
      <c r="L611" s="178"/>
      <c r="M611" s="113"/>
      <c r="N611" s="113"/>
      <c r="O611" s="113"/>
    </row>
    <row r="612" spans="1:15" ht="11.25">
      <c r="A612" s="120"/>
      <c r="B612" s="242"/>
      <c r="C612" s="120"/>
      <c r="D612" s="120"/>
      <c r="E612" s="120"/>
      <c r="F612" s="120"/>
      <c r="G612" s="120"/>
      <c r="H612" s="120"/>
      <c r="I612" s="120"/>
      <c r="J612" s="120"/>
      <c r="K612" s="120"/>
      <c r="L612" s="178"/>
      <c r="M612" s="113"/>
      <c r="N612" s="113"/>
      <c r="O612" s="113"/>
    </row>
    <row r="613" spans="1:15" ht="11.25">
      <c r="A613" s="120"/>
      <c r="B613" s="242"/>
      <c r="C613" s="120"/>
      <c r="D613" s="120"/>
      <c r="E613" s="120"/>
      <c r="F613" s="120"/>
      <c r="G613" s="120"/>
      <c r="H613" s="120"/>
      <c r="I613" s="120"/>
      <c r="J613" s="120"/>
      <c r="K613" s="120"/>
      <c r="L613" s="178"/>
      <c r="M613" s="113"/>
      <c r="N613" s="113"/>
      <c r="O613" s="113"/>
    </row>
    <row r="614" spans="1:15" ht="11.25">
      <c r="A614" s="120"/>
      <c r="B614" s="242"/>
      <c r="C614" s="120"/>
      <c r="D614" s="120"/>
      <c r="E614" s="120"/>
      <c r="F614" s="120"/>
      <c r="G614" s="120"/>
      <c r="H614" s="120"/>
      <c r="I614" s="120"/>
      <c r="J614" s="120"/>
      <c r="K614" s="120"/>
      <c r="L614" s="178"/>
      <c r="M614" s="113"/>
      <c r="N614" s="113"/>
      <c r="O614" s="113"/>
    </row>
    <row r="615" spans="1:15" ht="11.25">
      <c r="A615" s="120"/>
      <c r="B615" s="242"/>
      <c r="C615" s="120"/>
      <c r="D615" s="120"/>
      <c r="E615" s="120"/>
      <c r="F615" s="120"/>
      <c r="G615" s="120"/>
      <c r="H615" s="120"/>
      <c r="I615" s="120"/>
      <c r="J615" s="120"/>
      <c r="K615" s="120"/>
      <c r="L615" s="178"/>
      <c r="M615" s="113"/>
      <c r="N615" s="113"/>
      <c r="O615" s="113"/>
    </row>
    <row r="616" spans="1:15" ht="11.25">
      <c r="A616" s="120"/>
      <c r="B616" s="242"/>
      <c r="C616" s="120"/>
      <c r="D616" s="120"/>
      <c r="E616" s="120"/>
      <c r="F616" s="120"/>
      <c r="G616" s="120"/>
      <c r="H616" s="120"/>
      <c r="I616" s="120"/>
      <c r="J616" s="120"/>
      <c r="K616" s="120"/>
      <c r="L616" s="178"/>
      <c r="M616" s="113"/>
      <c r="N616" s="113"/>
      <c r="O616" s="113"/>
    </row>
    <row r="617" spans="1:15" ht="11.25">
      <c r="A617" s="120"/>
      <c r="B617" s="242"/>
      <c r="C617" s="120"/>
      <c r="D617" s="120"/>
      <c r="E617" s="120"/>
      <c r="F617" s="120"/>
      <c r="G617" s="120"/>
      <c r="H617" s="120"/>
      <c r="I617" s="120"/>
      <c r="J617" s="120"/>
      <c r="K617" s="120"/>
      <c r="L617" s="178"/>
      <c r="M617" s="113"/>
      <c r="N617" s="113"/>
      <c r="O617" s="113"/>
    </row>
    <row r="618" spans="1:15" ht="11.25">
      <c r="A618" s="120"/>
      <c r="B618" s="242"/>
      <c r="C618" s="120"/>
      <c r="D618" s="120"/>
      <c r="E618" s="120"/>
      <c r="F618" s="120"/>
      <c r="G618" s="120"/>
      <c r="H618" s="120"/>
      <c r="I618" s="120"/>
      <c r="J618" s="120"/>
      <c r="K618" s="120"/>
      <c r="L618" s="178"/>
      <c r="M618" s="113"/>
      <c r="N618" s="113"/>
      <c r="O618" s="113"/>
    </row>
    <row r="619" spans="1:15" ht="11.25">
      <c r="A619" s="120"/>
      <c r="B619" s="242"/>
      <c r="C619" s="120"/>
      <c r="D619" s="120"/>
      <c r="E619" s="120"/>
      <c r="F619" s="120"/>
      <c r="G619" s="120"/>
      <c r="H619" s="120"/>
      <c r="I619" s="120"/>
      <c r="J619" s="120"/>
      <c r="K619" s="120"/>
      <c r="L619" s="178"/>
      <c r="M619" s="113"/>
      <c r="N619" s="113"/>
      <c r="O619" s="113"/>
    </row>
    <row r="620" spans="1:15" ht="11.25">
      <c r="A620" s="120"/>
      <c r="B620" s="242"/>
      <c r="C620" s="120"/>
      <c r="D620" s="120"/>
      <c r="E620" s="120"/>
      <c r="F620" s="120"/>
      <c r="G620" s="120"/>
      <c r="H620" s="120"/>
      <c r="I620" s="120"/>
      <c r="J620" s="120"/>
      <c r="K620" s="120"/>
      <c r="L620" s="178"/>
      <c r="M620" s="113"/>
      <c r="N620" s="113"/>
      <c r="O620" s="113"/>
    </row>
    <row r="621" spans="1:15" ht="11.25">
      <c r="A621" s="120"/>
      <c r="B621" s="242"/>
      <c r="C621" s="120"/>
      <c r="D621" s="120"/>
      <c r="E621" s="120"/>
      <c r="F621" s="120"/>
      <c r="G621" s="120"/>
      <c r="H621" s="120"/>
      <c r="I621" s="120"/>
      <c r="J621" s="120"/>
      <c r="K621" s="120"/>
      <c r="L621" s="178"/>
      <c r="M621" s="113"/>
      <c r="N621" s="113"/>
      <c r="O621" s="113"/>
    </row>
    <row r="622" spans="1:15" ht="11.25">
      <c r="A622" s="120"/>
      <c r="B622" s="242"/>
      <c r="C622" s="120"/>
      <c r="D622" s="120"/>
      <c r="E622" s="120"/>
      <c r="F622" s="120"/>
      <c r="G622" s="120"/>
      <c r="H622" s="120"/>
      <c r="I622" s="120"/>
      <c r="J622" s="120"/>
      <c r="K622" s="120"/>
      <c r="L622" s="178"/>
      <c r="M622" s="113"/>
      <c r="N622" s="113"/>
      <c r="O622" s="113"/>
    </row>
    <row r="623" spans="1:15" ht="11.25">
      <c r="A623" s="120"/>
      <c r="B623" s="242"/>
      <c r="C623" s="120"/>
      <c r="D623" s="120"/>
      <c r="E623" s="120"/>
      <c r="F623" s="120"/>
      <c r="G623" s="120"/>
      <c r="H623" s="120"/>
      <c r="I623" s="120"/>
      <c r="J623" s="120"/>
      <c r="K623" s="120"/>
      <c r="L623" s="178"/>
      <c r="M623" s="113"/>
      <c r="N623" s="113"/>
      <c r="O623" s="113"/>
    </row>
    <row r="624" spans="1:15" ht="11.25">
      <c r="A624" s="120"/>
      <c r="B624" s="242"/>
      <c r="C624" s="120"/>
      <c r="D624" s="120"/>
      <c r="E624" s="120"/>
      <c r="F624" s="120"/>
      <c r="G624" s="120"/>
      <c r="H624" s="120"/>
      <c r="I624" s="120"/>
      <c r="J624" s="120"/>
      <c r="K624" s="120"/>
      <c r="L624" s="178"/>
      <c r="M624" s="113"/>
      <c r="N624" s="113"/>
      <c r="O624" s="113"/>
    </row>
    <row r="625" spans="1:15" ht="11.25">
      <c r="A625" s="120"/>
      <c r="B625" s="242"/>
      <c r="C625" s="120"/>
      <c r="D625" s="120"/>
      <c r="E625" s="120"/>
      <c r="F625" s="120"/>
      <c r="G625" s="120"/>
      <c r="H625" s="120"/>
      <c r="I625" s="120"/>
      <c r="J625" s="120"/>
      <c r="K625" s="120"/>
      <c r="L625" s="178"/>
      <c r="M625" s="113"/>
      <c r="N625" s="113"/>
      <c r="O625" s="113"/>
    </row>
    <row r="626" spans="1:15" ht="11.25">
      <c r="A626" s="120"/>
      <c r="B626" s="242"/>
      <c r="C626" s="120"/>
      <c r="D626" s="120"/>
      <c r="E626" s="120"/>
      <c r="F626" s="120"/>
      <c r="G626" s="120"/>
      <c r="H626" s="120"/>
      <c r="I626" s="120"/>
      <c r="J626" s="120"/>
      <c r="K626" s="120"/>
      <c r="L626" s="178"/>
      <c r="M626" s="113"/>
      <c r="N626" s="113"/>
      <c r="O626" s="113"/>
    </row>
    <row r="627" spans="1:15" ht="11.25">
      <c r="A627" s="120"/>
      <c r="B627" s="242"/>
      <c r="C627" s="120"/>
      <c r="D627" s="120"/>
      <c r="E627" s="120"/>
      <c r="F627" s="120"/>
      <c r="G627" s="120"/>
      <c r="H627" s="120"/>
      <c r="I627" s="120"/>
      <c r="J627" s="120"/>
      <c r="K627" s="120"/>
      <c r="L627" s="178"/>
      <c r="M627" s="113"/>
      <c r="N627" s="113"/>
      <c r="O627" s="113"/>
    </row>
    <row r="628" spans="1:15" ht="11.25">
      <c r="A628" s="120"/>
      <c r="B628" s="242"/>
      <c r="C628" s="120"/>
      <c r="D628" s="120"/>
      <c r="E628" s="120"/>
      <c r="F628" s="120"/>
      <c r="G628" s="120"/>
      <c r="H628" s="120"/>
      <c r="I628" s="120"/>
      <c r="J628" s="120"/>
      <c r="K628" s="120"/>
      <c r="L628" s="178"/>
      <c r="M628" s="113"/>
      <c r="N628" s="113"/>
      <c r="O628" s="113"/>
    </row>
    <row r="629" spans="1:15" ht="11.25">
      <c r="A629" s="120"/>
      <c r="B629" s="242"/>
      <c r="C629" s="120"/>
      <c r="D629" s="120"/>
      <c r="E629" s="120"/>
      <c r="F629" s="120"/>
      <c r="G629" s="120"/>
      <c r="H629" s="120"/>
      <c r="I629" s="120"/>
      <c r="J629" s="120"/>
      <c r="K629" s="120"/>
      <c r="L629" s="178"/>
      <c r="M629" s="113"/>
      <c r="N629" s="113"/>
      <c r="O629" s="113"/>
    </row>
    <row r="630" spans="1:15" ht="11.25">
      <c r="A630" s="120"/>
      <c r="B630" s="242"/>
      <c r="C630" s="120"/>
      <c r="D630" s="120"/>
      <c r="E630" s="120"/>
      <c r="F630" s="120"/>
      <c r="G630" s="120"/>
      <c r="H630" s="120"/>
      <c r="I630" s="120"/>
      <c r="J630" s="120"/>
      <c r="K630" s="120"/>
      <c r="L630" s="178"/>
      <c r="M630" s="113"/>
      <c r="N630" s="113"/>
      <c r="O630" s="113"/>
    </row>
    <row r="631" spans="1:15" ht="11.25">
      <c r="A631" s="120"/>
      <c r="B631" s="242"/>
      <c r="C631" s="120"/>
      <c r="D631" s="120"/>
      <c r="E631" s="120"/>
      <c r="F631" s="120"/>
      <c r="G631" s="120"/>
      <c r="H631" s="120"/>
      <c r="I631" s="120"/>
      <c r="J631" s="120"/>
      <c r="K631" s="120"/>
      <c r="L631" s="178"/>
      <c r="M631" s="113"/>
      <c r="N631" s="113"/>
      <c r="O631" s="113"/>
    </row>
    <row r="632" spans="1:15" ht="11.25">
      <c r="A632" s="120"/>
      <c r="B632" s="242"/>
      <c r="C632" s="120"/>
      <c r="D632" s="120"/>
      <c r="E632" s="120"/>
      <c r="F632" s="120"/>
      <c r="G632" s="120"/>
      <c r="H632" s="120"/>
      <c r="I632" s="120"/>
      <c r="J632" s="120"/>
      <c r="K632" s="120"/>
      <c r="L632" s="178"/>
      <c r="M632" s="113"/>
      <c r="N632" s="113"/>
      <c r="O632" s="113"/>
    </row>
    <row r="633" spans="1:15" ht="11.25">
      <c r="A633" s="120"/>
      <c r="B633" s="242"/>
      <c r="C633" s="120"/>
      <c r="D633" s="120"/>
      <c r="E633" s="120"/>
      <c r="F633" s="120"/>
      <c r="G633" s="120"/>
      <c r="H633" s="120"/>
      <c r="I633" s="120"/>
      <c r="J633" s="120"/>
      <c r="K633" s="120"/>
      <c r="L633" s="178"/>
      <c r="M633" s="113"/>
      <c r="N633" s="113"/>
      <c r="O633" s="113"/>
    </row>
    <row r="634" spans="1:15" ht="11.25">
      <c r="A634" s="120"/>
      <c r="B634" s="242"/>
      <c r="C634" s="120"/>
      <c r="D634" s="120"/>
      <c r="E634" s="120"/>
      <c r="F634" s="120"/>
      <c r="G634" s="120"/>
      <c r="H634" s="120"/>
      <c r="I634" s="120"/>
      <c r="J634" s="120"/>
      <c r="K634" s="120"/>
      <c r="L634" s="178"/>
      <c r="M634" s="113"/>
      <c r="N634" s="113"/>
      <c r="O634" s="113"/>
    </row>
    <row r="635" spans="1:15" ht="11.25">
      <c r="A635" s="120"/>
      <c r="B635" s="242"/>
      <c r="C635" s="120"/>
      <c r="D635" s="120"/>
      <c r="E635" s="120"/>
      <c r="F635" s="120"/>
      <c r="G635" s="120"/>
      <c r="H635" s="120"/>
      <c r="I635" s="120"/>
      <c r="J635" s="120"/>
      <c r="K635" s="120"/>
      <c r="L635" s="178"/>
      <c r="M635" s="113"/>
      <c r="N635" s="113"/>
      <c r="O635" s="113"/>
    </row>
    <row r="636" spans="1:15" ht="11.25">
      <c r="A636" s="120"/>
      <c r="B636" s="242"/>
      <c r="C636" s="120"/>
      <c r="D636" s="120"/>
      <c r="E636" s="120"/>
      <c r="F636" s="120"/>
      <c r="G636" s="120"/>
      <c r="H636" s="120"/>
      <c r="I636" s="120"/>
      <c r="J636" s="120"/>
      <c r="K636" s="120"/>
      <c r="L636" s="178"/>
      <c r="M636" s="113"/>
      <c r="N636" s="113"/>
      <c r="O636" s="113"/>
    </row>
    <row r="637" spans="1:15" ht="11.25">
      <c r="A637" s="120"/>
      <c r="B637" s="242"/>
      <c r="C637" s="120"/>
      <c r="D637" s="120"/>
      <c r="E637" s="120"/>
      <c r="F637" s="120"/>
      <c r="G637" s="120"/>
      <c r="H637" s="120"/>
      <c r="I637" s="120"/>
      <c r="J637" s="120"/>
      <c r="K637" s="120"/>
      <c r="L637" s="178"/>
      <c r="M637" s="113"/>
      <c r="N637" s="113"/>
      <c r="O637" s="113"/>
    </row>
    <row r="638" spans="1:15" ht="11.25">
      <c r="A638" s="120"/>
      <c r="B638" s="242"/>
      <c r="C638" s="120"/>
      <c r="D638" s="120"/>
      <c r="E638" s="120"/>
      <c r="F638" s="120"/>
      <c r="G638" s="120"/>
      <c r="H638" s="120"/>
      <c r="I638" s="120"/>
      <c r="J638" s="120"/>
      <c r="K638" s="120"/>
      <c r="L638" s="178"/>
      <c r="M638" s="113"/>
      <c r="N638" s="113"/>
      <c r="O638" s="113"/>
    </row>
    <row r="639" spans="1:15" ht="11.25">
      <c r="A639" s="120"/>
      <c r="B639" s="242"/>
      <c r="C639" s="120"/>
      <c r="D639" s="120"/>
      <c r="E639" s="120"/>
      <c r="F639" s="120"/>
      <c r="G639" s="120"/>
      <c r="H639" s="120"/>
      <c r="I639" s="120"/>
      <c r="J639" s="120"/>
      <c r="K639" s="120"/>
      <c r="L639" s="178"/>
      <c r="M639" s="113"/>
      <c r="N639" s="113"/>
      <c r="O639" s="113"/>
    </row>
    <row r="640" spans="1:15" ht="11.25">
      <c r="A640" s="120"/>
      <c r="B640" s="242"/>
      <c r="C640" s="120"/>
      <c r="D640" s="120"/>
      <c r="E640" s="120"/>
      <c r="F640" s="120"/>
      <c r="G640" s="120"/>
      <c r="H640" s="120"/>
      <c r="I640" s="120"/>
      <c r="J640" s="120"/>
      <c r="K640" s="120"/>
      <c r="L640" s="178"/>
      <c r="M640" s="113"/>
      <c r="N640" s="113"/>
      <c r="O640" s="113"/>
    </row>
    <row r="641" spans="1:15" ht="11.25">
      <c r="A641" s="120"/>
      <c r="B641" s="242"/>
      <c r="C641" s="120"/>
      <c r="D641" s="120"/>
      <c r="E641" s="120"/>
      <c r="F641" s="120"/>
      <c r="G641" s="120"/>
      <c r="H641" s="120"/>
      <c r="I641" s="120"/>
      <c r="J641" s="120"/>
      <c r="K641" s="120"/>
      <c r="L641" s="178"/>
      <c r="M641" s="113"/>
      <c r="N641" s="113"/>
      <c r="O641" s="113"/>
    </row>
    <row r="642" spans="1:15" ht="11.25">
      <c r="A642" s="120"/>
      <c r="B642" s="242"/>
      <c r="C642" s="120"/>
      <c r="D642" s="120"/>
      <c r="E642" s="120"/>
      <c r="F642" s="120"/>
      <c r="G642" s="120"/>
      <c r="H642" s="120"/>
      <c r="I642" s="120"/>
      <c r="J642" s="120"/>
      <c r="K642" s="120"/>
      <c r="L642" s="178"/>
      <c r="M642" s="113"/>
      <c r="N642" s="113"/>
      <c r="O642" s="113"/>
    </row>
    <row r="643" spans="1:15" ht="11.25">
      <c r="A643" s="120"/>
      <c r="B643" s="242"/>
      <c r="C643" s="120"/>
      <c r="D643" s="120"/>
      <c r="E643" s="120"/>
      <c r="F643" s="120"/>
      <c r="G643" s="120"/>
      <c r="H643" s="120"/>
      <c r="I643" s="120"/>
      <c r="J643" s="120"/>
      <c r="K643" s="120"/>
      <c r="L643" s="178"/>
      <c r="M643" s="113"/>
      <c r="N643" s="113"/>
      <c r="O643" s="113"/>
    </row>
    <row r="644" spans="1:15" ht="11.25">
      <c r="A644" s="120"/>
      <c r="B644" s="242"/>
      <c r="C644" s="120"/>
      <c r="D644" s="120"/>
      <c r="E644" s="120"/>
      <c r="F644" s="120"/>
      <c r="G644" s="120"/>
      <c r="H644" s="120"/>
      <c r="I644" s="120"/>
      <c r="J644" s="120"/>
      <c r="K644" s="120"/>
      <c r="L644" s="178"/>
      <c r="M644" s="113"/>
      <c r="N644" s="113"/>
      <c r="O644" s="113"/>
    </row>
    <row r="645" spans="1:15" ht="11.25">
      <c r="A645" s="120"/>
      <c r="B645" s="242"/>
      <c r="C645" s="120"/>
      <c r="D645" s="120"/>
      <c r="E645" s="120"/>
      <c r="F645" s="120"/>
      <c r="G645" s="120"/>
      <c r="H645" s="120"/>
      <c r="I645" s="120"/>
      <c r="J645" s="120"/>
      <c r="K645" s="120"/>
      <c r="L645" s="178"/>
      <c r="M645" s="113"/>
      <c r="N645" s="113"/>
      <c r="O645" s="113"/>
    </row>
    <row r="646" spans="1:15" ht="11.25">
      <c r="A646" s="120"/>
      <c r="B646" s="242"/>
      <c r="C646" s="120"/>
      <c r="D646" s="120"/>
      <c r="E646" s="120"/>
      <c r="F646" s="120"/>
      <c r="G646" s="120"/>
      <c r="H646" s="120"/>
      <c r="I646" s="120"/>
      <c r="J646" s="120"/>
      <c r="K646" s="120"/>
      <c r="L646" s="178"/>
      <c r="M646" s="113"/>
      <c r="N646" s="113"/>
      <c r="O646" s="113"/>
    </row>
    <row r="647" spans="1:15" ht="11.25">
      <c r="A647" s="120"/>
      <c r="B647" s="242"/>
      <c r="C647" s="120"/>
      <c r="D647" s="120"/>
      <c r="E647" s="120"/>
      <c r="F647" s="120"/>
      <c r="G647" s="120"/>
      <c r="H647" s="120"/>
      <c r="I647" s="120"/>
      <c r="J647" s="120"/>
      <c r="K647" s="120"/>
      <c r="L647" s="178"/>
      <c r="M647" s="113"/>
      <c r="N647" s="113"/>
      <c r="O647" s="113"/>
    </row>
    <row r="648" spans="1:15" ht="11.25">
      <c r="A648" s="120"/>
      <c r="B648" s="242"/>
      <c r="C648" s="120"/>
      <c r="D648" s="120"/>
      <c r="E648" s="120"/>
      <c r="F648" s="120"/>
      <c r="G648" s="120"/>
      <c r="H648" s="120"/>
      <c r="I648" s="120"/>
      <c r="J648" s="120"/>
      <c r="K648" s="120"/>
      <c r="L648" s="178"/>
      <c r="M648" s="113"/>
      <c r="N648" s="113"/>
      <c r="O648" s="113"/>
    </row>
    <row r="649" spans="1:15" ht="11.25">
      <c r="A649" s="120"/>
      <c r="B649" s="242"/>
      <c r="C649" s="120"/>
      <c r="D649" s="120"/>
      <c r="E649" s="120"/>
      <c r="F649" s="120"/>
      <c r="G649" s="120"/>
      <c r="H649" s="120"/>
      <c r="I649" s="120"/>
      <c r="J649" s="120"/>
      <c r="K649" s="120"/>
      <c r="L649" s="178"/>
      <c r="M649" s="113"/>
      <c r="N649" s="113"/>
      <c r="O649" s="113"/>
    </row>
    <row r="650" spans="1:15" ht="11.25">
      <c r="A650" s="120"/>
      <c r="B650" s="242"/>
      <c r="C650" s="120"/>
      <c r="D650" s="120"/>
      <c r="E650" s="120"/>
      <c r="F650" s="120"/>
      <c r="G650" s="120"/>
      <c r="H650" s="120"/>
      <c r="I650" s="120"/>
      <c r="J650" s="120"/>
      <c r="K650" s="120"/>
      <c r="L650" s="178"/>
      <c r="M650" s="113"/>
      <c r="N650" s="113"/>
      <c r="O650" s="113"/>
    </row>
    <row r="651" spans="1:15" ht="11.25">
      <c r="A651" s="120"/>
      <c r="B651" s="242"/>
      <c r="C651" s="120"/>
      <c r="D651" s="120"/>
      <c r="E651" s="120"/>
      <c r="F651" s="120"/>
      <c r="G651" s="120"/>
      <c r="H651" s="120"/>
      <c r="I651" s="120"/>
      <c r="J651" s="120"/>
      <c r="K651" s="120"/>
      <c r="L651" s="178"/>
      <c r="M651" s="113"/>
      <c r="N651" s="113"/>
      <c r="O651" s="113"/>
    </row>
    <row r="652" spans="1:15" ht="11.25">
      <c r="A652" s="120"/>
      <c r="B652" s="242"/>
      <c r="C652" s="120"/>
      <c r="D652" s="120"/>
      <c r="E652" s="120"/>
      <c r="F652" s="120"/>
      <c r="G652" s="120"/>
      <c r="H652" s="120"/>
      <c r="I652" s="120"/>
      <c r="J652" s="120"/>
      <c r="K652" s="120"/>
      <c r="L652" s="178"/>
      <c r="M652" s="113"/>
      <c r="N652" s="113"/>
      <c r="O652" s="113"/>
    </row>
    <row r="653" spans="1:15" ht="11.25">
      <c r="A653" s="120"/>
      <c r="B653" s="242"/>
      <c r="C653" s="120"/>
      <c r="D653" s="120"/>
      <c r="E653" s="120"/>
      <c r="F653" s="120"/>
      <c r="G653" s="120"/>
      <c r="H653" s="120"/>
      <c r="I653" s="120"/>
      <c r="J653" s="120"/>
      <c r="K653" s="120"/>
      <c r="L653" s="178"/>
      <c r="M653" s="113"/>
      <c r="N653" s="113"/>
      <c r="O653" s="113"/>
    </row>
    <row r="654" spans="1:15" ht="11.25">
      <c r="A654" s="120"/>
      <c r="B654" s="242"/>
      <c r="C654" s="120"/>
      <c r="D654" s="120"/>
      <c r="E654" s="120"/>
      <c r="F654" s="120"/>
      <c r="G654" s="120"/>
      <c r="H654" s="120"/>
      <c r="I654" s="120"/>
      <c r="J654" s="120"/>
      <c r="K654" s="120"/>
      <c r="L654" s="178"/>
      <c r="M654" s="113"/>
      <c r="N654" s="113"/>
      <c r="O654" s="113"/>
    </row>
    <row r="655" spans="1:15" ht="11.25">
      <c r="A655" s="120"/>
      <c r="B655" s="242"/>
      <c r="C655" s="120"/>
      <c r="D655" s="120"/>
      <c r="E655" s="120"/>
      <c r="F655" s="120"/>
      <c r="G655" s="120"/>
      <c r="H655" s="120"/>
      <c r="I655" s="120"/>
      <c r="J655" s="120"/>
      <c r="K655" s="120"/>
      <c r="L655" s="178"/>
      <c r="M655" s="113"/>
      <c r="N655" s="113"/>
      <c r="O655" s="113"/>
    </row>
    <row r="656" spans="1:15" ht="11.25">
      <c r="A656" s="120"/>
      <c r="B656" s="242"/>
      <c r="C656" s="120"/>
      <c r="D656" s="120"/>
      <c r="E656" s="120"/>
      <c r="F656" s="120"/>
      <c r="G656" s="120"/>
      <c r="H656" s="120"/>
      <c r="I656" s="120"/>
      <c r="J656" s="120"/>
      <c r="K656" s="120"/>
      <c r="L656" s="178"/>
      <c r="M656" s="113"/>
      <c r="N656" s="113"/>
      <c r="O656" s="113"/>
    </row>
    <row r="657" spans="1:15" ht="11.25">
      <c r="A657" s="120"/>
      <c r="B657" s="242"/>
      <c r="C657" s="120"/>
      <c r="D657" s="120"/>
      <c r="E657" s="120"/>
      <c r="F657" s="120"/>
      <c r="G657" s="120"/>
      <c r="H657" s="120"/>
      <c r="I657" s="120"/>
      <c r="J657" s="120"/>
      <c r="K657" s="120"/>
      <c r="L657" s="178"/>
      <c r="M657" s="113"/>
      <c r="N657" s="113"/>
      <c r="O657" s="113"/>
    </row>
    <row r="658" spans="1:15" ht="11.25">
      <c r="A658" s="120"/>
      <c r="B658" s="242"/>
      <c r="C658" s="120"/>
      <c r="D658" s="120"/>
      <c r="E658" s="120"/>
      <c r="F658" s="120"/>
      <c r="G658" s="120"/>
      <c r="H658" s="120"/>
      <c r="I658" s="120"/>
      <c r="J658" s="120"/>
      <c r="K658" s="120"/>
      <c r="L658" s="178"/>
      <c r="M658" s="113"/>
      <c r="N658" s="113"/>
      <c r="O658" s="113"/>
    </row>
    <row r="659" spans="1:15" ht="11.25">
      <c r="A659" s="120"/>
      <c r="B659" s="242"/>
      <c r="C659" s="120"/>
      <c r="D659" s="120"/>
      <c r="E659" s="120"/>
      <c r="F659" s="120"/>
      <c r="G659" s="120"/>
      <c r="H659" s="120"/>
      <c r="I659" s="120"/>
      <c r="J659" s="120"/>
      <c r="K659" s="120"/>
      <c r="L659" s="178"/>
      <c r="M659" s="113"/>
      <c r="N659" s="113"/>
      <c r="O659" s="113"/>
    </row>
    <row r="660" spans="1:15" ht="11.25">
      <c r="A660" s="120"/>
      <c r="B660" s="242"/>
      <c r="C660" s="120"/>
      <c r="D660" s="120"/>
      <c r="E660" s="120"/>
      <c r="F660" s="120"/>
      <c r="G660" s="120"/>
      <c r="H660" s="120"/>
      <c r="I660" s="120"/>
      <c r="J660" s="120"/>
      <c r="K660" s="120"/>
      <c r="L660" s="178"/>
      <c r="M660" s="113"/>
      <c r="N660" s="113"/>
      <c r="O660" s="113"/>
    </row>
    <row r="661" spans="1:15" ht="11.25">
      <c r="A661" s="120"/>
      <c r="B661" s="242"/>
      <c r="C661" s="120"/>
      <c r="D661" s="120"/>
      <c r="E661" s="120"/>
      <c r="F661" s="120"/>
      <c r="G661" s="120"/>
      <c r="H661" s="120"/>
      <c r="I661" s="120"/>
      <c r="J661" s="120"/>
      <c r="K661" s="120"/>
      <c r="L661" s="178"/>
      <c r="M661" s="113"/>
      <c r="N661" s="113"/>
      <c r="O661" s="113"/>
    </row>
    <row r="662" spans="1:15" ht="11.25">
      <c r="A662" s="120"/>
      <c r="B662" s="242"/>
      <c r="C662" s="120"/>
      <c r="D662" s="120"/>
      <c r="E662" s="120"/>
      <c r="F662" s="120"/>
      <c r="G662" s="120"/>
      <c r="H662" s="120"/>
      <c r="I662" s="120"/>
      <c r="J662" s="120"/>
      <c r="K662" s="120"/>
      <c r="L662" s="178"/>
      <c r="M662" s="113"/>
      <c r="N662" s="113"/>
      <c r="O662" s="113"/>
    </row>
    <row r="663" spans="1:15" ht="11.25">
      <c r="A663" s="120"/>
      <c r="B663" s="242"/>
      <c r="C663" s="120"/>
      <c r="D663" s="120"/>
      <c r="E663" s="120"/>
      <c r="F663" s="120"/>
      <c r="G663" s="120"/>
      <c r="H663" s="120"/>
      <c r="I663" s="120"/>
      <c r="J663" s="120"/>
      <c r="K663" s="120"/>
      <c r="L663" s="178"/>
      <c r="M663" s="113"/>
      <c r="N663" s="113"/>
      <c r="O663" s="113"/>
    </row>
    <row r="664" spans="1:15" ht="11.25">
      <c r="A664" s="120"/>
      <c r="B664" s="242"/>
      <c r="C664" s="120"/>
      <c r="D664" s="120"/>
      <c r="E664" s="120"/>
      <c r="F664" s="120"/>
      <c r="G664" s="120"/>
      <c r="H664" s="120"/>
      <c r="I664" s="120"/>
      <c r="J664" s="120"/>
      <c r="K664" s="120"/>
      <c r="L664" s="178"/>
      <c r="M664" s="113"/>
      <c r="N664" s="113"/>
      <c r="O664" s="113"/>
    </row>
    <row r="665" spans="1:15" ht="11.25">
      <c r="A665" s="120"/>
      <c r="B665" s="242"/>
      <c r="C665" s="120"/>
      <c r="D665" s="120"/>
      <c r="E665" s="120"/>
      <c r="F665" s="120"/>
      <c r="G665" s="120"/>
      <c r="H665" s="120"/>
      <c r="I665" s="120"/>
      <c r="J665" s="120"/>
      <c r="K665" s="120"/>
      <c r="L665" s="178"/>
      <c r="M665" s="113"/>
      <c r="N665" s="113"/>
      <c r="O665" s="113"/>
    </row>
    <row r="666" spans="1:15" ht="11.25">
      <c r="A666" s="120"/>
      <c r="B666" s="242"/>
      <c r="C666" s="120"/>
      <c r="D666" s="120"/>
      <c r="E666" s="120"/>
      <c r="F666" s="120"/>
      <c r="G666" s="120"/>
      <c r="H666" s="120"/>
      <c r="I666" s="120"/>
      <c r="J666" s="120"/>
      <c r="K666" s="120"/>
      <c r="L666" s="178"/>
      <c r="M666" s="113"/>
      <c r="N666" s="113"/>
      <c r="O666" s="113"/>
    </row>
    <row r="667" spans="1:15" ht="11.25">
      <c r="A667" s="120"/>
      <c r="B667" s="242"/>
      <c r="C667" s="120"/>
      <c r="D667" s="120"/>
      <c r="E667" s="120"/>
      <c r="F667" s="120"/>
      <c r="G667" s="120"/>
      <c r="H667" s="120"/>
      <c r="I667" s="120"/>
      <c r="J667" s="120"/>
      <c r="K667" s="120"/>
      <c r="L667" s="178"/>
      <c r="M667" s="113"/>
      <c r="N667" s="113"/>
      <c r="O667" s="113"/>
    </row>
    <row r="668" spans="1:15" ht="11.25">
      <c r="A668" s="120"/>
      <c r="B668" s="242"/>
      <c r="C668" s="120"/>
      <c r="D668" s="120"/>
      <c r="E668" s="120"/>
      <c r="F668" s="120"/>
      <c r="G668" s="120"/>
      <c r="H668" s="120"/>
      <c r="I668" s="120"/>
      <c r="J668" s="120"/>
      <c r="K668" s="120"/>
      <c r="L668" s="178"/>
      <c r="M668" s="113"/>
      <c r="N668" s="113"/>
      <c r="O668" s="113"/>
    </row>
    <row r="669" spans="1:15" ht="11.25">
      <c r="A669" s="120"/>
      <c r="B669" s="242"/>
      <c r="C669" s="120"/>
      <c r="D669" s="120"/>
      <c r="E669" s="120"/>
      <c r="F669" s="120"/>
      <c r="G669" s="120"/>
      <c r="H669" s="120"/>
      <c r="I669" s="120"/>
      <c r="J669" s="120"/>
      <c r="K669" s="120"/>
      <c r="L669" s="178"/>
      <c r="M669" s="113"/>
      <c r="N669" s="113"/>
      <c r="O669" s="113"/>
    </row>
    <row r="670" spans="1:15" ht="11.25">
      <c r="A670" s="120"/>
      <c r="B670" s="242"/>
      <c r="C670" s="120"/>
      <c r="D670" s="120"/>
      <c r="E670" s="120"/>
      <c r="F670" s="120"/>
      <c r="G670" s="120"/>
      <c r="H670" s="120"/>
      <c r="I670" s="120"/>
      <c r="J670" s="120"/>
      <c r="K670" s="120"/>
      <c r="L670" s="178"/>
      <c r="M670" s="113"/>
      <c r="N670" s="113"/>
      <c r="O670" s="113"/>
    </row>
    <row r="671" spans="1:15" ht="11.25">
      <c r="A671" s="120"/>
      <c r="B671" s="242"/>
      <c r="C671" s="120"/>
      <c r="D671" s="120"/>
      <c r="E671" s="120"/>
      <c r="F671" s="120"/>
      <c r="G671" s="120"/>
      <c r="H671" s="120"/>
      <c r="I671" s="120"/>
      <c r="J671" s="120"/>
      <c r="K671" s="120"/>
      <c r="L671" s="178"/>
      <c r="M671" s="113"/>
      <c r="N671" s="113"/>
      <c r="O671" s="113"/>
    </row>
    <row r="672" spans="1:15" ht="11.25">
      <c r="A672" s="120"/>
      <c r="B672" s="242"/>
      <c r="C672" s="120"/>
      <c r="D672" s="120"/>
      <c r="E672" s="120"/>
      <c r="F672" s="120"/>
      <c r="G672" s="120"/>
      <c r="H672" s="120"/>
      <c r="I672" s="120"/>
      <c r="J672" s="120"/>
      <c r="K672" s="120"/>
      <c r="L672" s="178"/>
      <c r="M672" s="113"/>
      <c r="N672" s="113"/>
      <c r="O672" s="113"/>
    </row>
    <row r="673" spans="1:15" ht="11.25">
      <c r="A673" s="120"/>
      <c r="B673" s="242"/>
      <c r="C673" s="120"/>
      <c r="D673" s="120"/>
      <c r="E673" s="120"/>
      <c r="F673" s="120"/>
      <c r="G673" s="120"/>
      <c r="H673" s="120"/>
      <c r="I673" s="120"/>
      <c r="J673" s="120"/>
      <c r="K673" s="120"/>
      <c r="L673" s="178"/>
      <c r="M673" s="113"/>
      <c r="N673" s="113"/>
      <c r="O673" s="113"/>
    </row>
    <row r="674" spans="1:15" ht="11.25">
      <c r="A674" s="120"/>
      <c r="B674" s="242"/>
      <c r="C674" s="120"/>
      <c r="D674" s="120"/>
      <c r="E674" s="120"/>
      <c r="F674" s="120"/>
      <c r="G674" s="120"/>
      <c r="H674" s="120"/>
      <c r="I674" s="120"/>
      <c r="J674" s="120"/>
      <c r="K674" s="120"/>
      <c r="L674" s="178"/>
      <c r="M674" s="113"/>
      <c r="N674" s="113"/>
      <c r="O674" s="113"/>
    </row>
    <row r="675" spans="1:15" ht="11.25">
      <c r="A675" s="120"/>
      <c r="B675" s="242"/>
      <c r="C675" s="120"/>
      <c r="D675" s="120"/>
      <c r="E675" s="120"/>
      <c r="F675" s="120"/>
      <c r="G675" s="120"/>
      <c r="H675" s="120"/>
      <c r="I675" s="120"/>
      <c r="J675" s="120"/>
      <c r="K675" s="120"/>
      <c r="L675" s="178"/>
      <c r="M675" s="113"/>
      <c r="N675" s="113"/>
      <c r="O675" s="113"/>
    </row>
    <row r="676" spans="1:15" ht="11.25">
      <c r="A676" s="120"/>
      <c r="B676" s="242"/>
      <c r="C676" s="120"/>
      <c r="D676" s="120"/>
      <c r="E676" s="120"/>
      <c r="F676" s="120"/>
      <c r="G676" s="120"/>
      <c r="H676" s="120"/>
      <c r="I676" s="120"/>
      <c r="J676" s="120"/>
      <c r="K676" s="120"/>
      <c r="L676" s="178"/>
      <c r="M676" s="113"/>
      <c r="N676" s="113"/>
      <c r="O676" s="113"/>
    </row>
    <row r="677" spans="1:15" ht="11.25">
      <c r="A677" s="120"/>
      <c r="B677" s="242"/>
      <c r="C677" s="120"/>
      <c r="D677" s="120"/>
      <c r="E677" s="120"/>
      <c r="F677" s="120"/>
      <c r="G677" s="120"/>
      <c r="H677" s="120"/>
      <c r="I677" s="120"/>
      <c r="J677" s="120"/>
      <c r="K677" s="120"/>
      <c r="L677" s="178"/>
      <c r="M677" s="113"/>
      <c r="N677" s="113"/>
      <c r="O677" s="113"/>
    </row>
    <row r="678" spans="1:15" ht="11.25">
      <c r="A678" s="120"/>
      <c r="B678" s="242"/>
      <c r="C678" s="120"/>
      <c r="D678" s="120"/>
      <c r="E678" s="120"/>
      <c r="F678" s="120"/>
      <c r="G678" s="120"/>
      <c r="H678" s="120"/>
      <c r="I678" s="120"/>
      <c r="J678" s="120"/>
      <c r="K678" s="120"/>
      <c r="L678" s="178"/>
      <c r="M678" s="113"/>
      <c r="N678" s="113"/>
      <c r="O678" s="113"/>
    </row>
    <row r="679" spans="1:15" ht="11.25">
      <c r="A679" s="120"/>
      <c r="B679" s="242"/>
      <c r="C679" s="120"/>
      <c r="D679" s="120"/>
      <c r="E679" s="120"/>
      <c r="F679" s="120"/>
      <c r="G679" s="120"/>
      <c r="H679" s="120"/>
      <c r="I679" s="120"/>
      <c r="J679" s="120"/>
      <c r="K679" s="120"/>
      <c r="L679" s="178"/>
      <c r="M679" s="113"/>
      <c r="N679" s="113"/>
      <c r="O679" s="113"/>
    </row>
    <row r="680" spans="1:15" ht="11.25">
      <c r="A680" s="120"/>
      <c r="B680" s="242"/>
      <c r="C680" s="120"/>
      <c r="D680" s="120"/>
      <c r="E680" s="120"/>
      <c r="F680" s="120"/>
      <c r="G680" s="120"/>
      <c r="H680" s="120"/>
      <c r="I680" s="120"/>
      <c r="J680" s="120"/>
      <c r="K680" s="120"/>
      <c r="L680" s="178"/>
      <c r="M680" s="113"/>
      <c r="N680" s="113"/>
      <c r="O680" s="113"/>
    </row>
    <row r="681" spans="1:15" ht="11.25">
      <c r="A681" s="120"/>
      <c r="B681" s="242"/>
      <c r="C681" s="120"/>
      <c r="D681" s="120"/>
      <c r="E681" s="120"/>
      <c r="F681" s="120"/>
      <c r="G681" s="120"/>
      <c r="H681" s="120"/>
      <c r="I681" s="120"/>
      <c r="J681" s="120"/>
      <c r="K681" s="120"/>
      <c r="L681" s="178"/>
      <c r="M681" s="113"/>
      <c r="N681" s="113"/>
      <c r="O681" s="113"/>
    </row>
    <row r="682" spans="1:15" ht="11.25">
      <c r="A682" s="120"/>
      <c r="B682" s="242"/>
      <c r="C682" s="120"/>
      <c r="D682" s="120"/>
      <c r="E682" s="120"/>
      <c r="F682" s="120"/>
      <c r="G682" s="120"/>
      <c r="H682" s="120"/>
      <c r="I682" s="120"/>
      <c r="J682" s="120"/>
      <c r="K682" s="120"/>
      <c r="L682" s="178"/>
      <c r="M682" s="113"/>
      <c r="N682" s="113"/>
      <c r="O682" s="113"/>
    </row>
    <row r="683" spans="1:15" ht="11.25">
      <c r="A683" s="120"/>
      <c r="B683" s="242"/>
      <c r="C683" s="120"/>
      <c r="D683" s="120"/>
      <c r="E683" s="120"/>
      <c r="F683" s="120"/>
      <c r="G683" s="120"/>
      <c r="H683" s="120"/>
      <c r="I683" s="120"/>
      <c r="J683" s="120"/>
      <c r="K683" s="120"/>
      <c r="L683" s="178"/>
      <c r="M683" s="113"/>
      <c r="N683" s="113"/>
      <c r="O683" s="113"/>
    </row>
    <row r="684" spans="1:15" ht="11.25">
      <c r="A684" s="120"/>
      <c r="B684" s="242"/>
      <c r="C684" s="120"/>
      <c r="D684" s="120"/>
      <c r="E684" s="120"/>
      <c r="F684" s="120"/>
      <c r="G684" s="120"/>
      <c r="H684" s="120"/>
      <c r="I684" s="120"/>
      <c r="J684" s="120"/>
      <c r="K684" s="120"/>
      <c r="L684" s="178"/>
      <c r="M684" s="113"/>
      <c r="N684" s="113"/>
      <c r="O684" s="113"/>
    </row>
    <row r="685" spans="1:15" ht="11.25">
      <c r="A685" s="120"/>
      <c r="B685" s="242"/>
      <c r="C685" s="120"/>
      <c r="D685" s="120"/>
      <c r="E685" s="120"/>
      <c r="F685" s="120"/>
      <c r="G685" s="120"/>
      <c r="H685" s="120"/>
      <c r="I685" s="120"/>
      <c r="J685" s="120"/>
      <c r="K685" s="120"/>
      <c r="L685" s="178"/>
      <c r="M685" s="113"/>
      <c r="N685" s="113"/>
      <c r="O685" s="113"/>
    </row>
    <row r="686" spans="1:15" ht="11.25">
      <c r="A686" s="120"/>
      <c r="B686" s="242"/>
      <c r="C686" s="120"/>
      <c r="D686" s="120"/>
      <c r="E686" s="120"/>
      <c r="F686" s="120"/>
      <c r="G686" s="120"/>
      <c r="H686" s="120"/>
      <c r="I686" s="120"/>
      <c r="J686" s="120"/>
      <c r="K686" s="120"/>
      <c r="L686" s="178"/>
      <c r="M686" s="113"/>
      <c r="N686" s="113"/>
      <c r="O686" s="113"/>
    </row>
    <row r="687" spans="1:15" ht="11.25">
      <c r="A687" s="120"/>
      <c r="B687" s="242"/>
      <c r="C687" s="120"/>
      <c r="D687" s="120"/>
      <c r="E687" s="120"/>
      <c r="F687" s="120"/>
      <c r="G687" s="120"/>
      <c r="H687" s="120"/>
      <c r="I687" s="120"/>
      <c r="J687" s="120"/>
      <c r="K687" s="120"/>
      <c r="L687" s="178"/>
      <c r="M687" s="113"/>
      <c r="N687" s="113"/>
      <c r="O687" s="113"/>
    </row>
    <row r="688" spans="1:15" ht="11.25">
      <c r="A688" s="120"/>
      <c r="B688" s="242"/>
      <c r="C688" s="120"/>
      <c r="D688" s="120"/>
      <c r="E688" s="120"/>
      <c r="F688" s="120"/>
      <c r="G688" s="120"/>
      <c r="H688" s="120"/>
      <c r="I688" s="120"/>
      <c r="J688" s="120"/>
      <c r="K688" s="120"/>
      <c r="L688" s="178"/>
      <c r="M688" s="113"/>
      <c r="N688" s="113"/>
      <c r="O688" s="113"/>
    </row>
    <row r="689" spans="1:15" ht="11.25">
      <c r="A689" s="120"/>
      <c r="B689" s="242"/>
      <c r="C689" s="120"/>
      <c r="D689" s="120"/>
      <c r="E689" s="120"/>
      <c r="F689" s="120"/>
      <c r="G689" s="120"/>
      <c r="H689" s="120"/>
      <c r="I689" s="120"/>
      <c r="J689" s="120"/>
      <c r="K689" s="120"/>
      <c r="L689" s="178"/>
      <c r="M689" s="113"/>
      <c r="N689" s="113"/>
      <c r="O689" s="113"/>
    </row>
    <row r="690" spans="1:15" ht="11.25">
      <c r="A690" s="120"/>
      <c r="B690" s="242"/>
      <c r="C690" s="120"/>
      <c r="D690" s="120"/>
      <c r="E690" s="120"/>
      <c r="F690" s="120"/>
      <c r="G690" s="120"/>
      <c r="H690" s="120"/>
      <c r="I690" s="120"/>
      <c r="J690" s="120"/>
      <c r="K690" s="120"/>
      <c r="L690" s="178"/>
      <c r="M690" s="113"/>
      <c r="N690" s="113"/>
      <c r="O690" s="113"/>
    </row>
    <row r="691" spans="1:15" ht="11.25">
      <c r="A691" s="120"/>
      <c r="B691" s="242"/>
      <c r="C691" s="120"/>
      <c r="D691" s="120"/>
      <c r="E691" s="120"/>
      <c r="F691" s="120"/>
      <c r="G691" s="120"/>
      <c r="H691" s="120"/>
      <c r="I691" s="120"/>
      <c r="J691" s="120"/>
      <c r="K691" s="120"/>
      <c r="L691" s="178"/>
      <c r="M691" s="113"/>
      <c r="N691" s="113"/>
      <c r="O691" s="113"/>
    </row>
    <row r="692" spans="1:15" ht="11.25">
      <c r="A692" s="120"/>
      <c r="B692" s="242"/>
      <c r="C692" s="120"/>
      <c r="D692" s="120"/>
      <c r="E692" s="120"/>
      <c r="F692" s="120"/>
      <c r="G692" s="120"/>
      <c r="H692" s="120"/>
      <c r="I692" s="120"/>
      <c r="J692" s="120"/>
      <c r="K692" s="120"/>
      <c r="L692" s="178"/>
      <c r="M692" s="113"/>
      <c r="N692" s="113"/>
      <c r="O692" s="113"/>
    </row>
    <row r="693" spans="1:15" ht="11.25">
      <c r="A693" s="120"/>
      <c r="B693" s="242"/>
      <c r="C693" s="120"/>
      <c r="D693" s="120"/>
      <c r="E693" s="120"/>
      <c r="F693" s="120"/>
      <c r="G693" s="120"/>
      <c r="H693" s="120"/>
      <c r="I693" s="120"/>
      <c r="J693" s="120"/>
      <c r="K693" s="120"/>
      <c r="L693" s="178"/>
      <c r="M693" s="113"/>
      <c r="N693" s="113"/>
      <c r="O693" s="113"/>
    </row>
    <row r="694" spans="1:15" ht="11.25">
      <c r="A694" s="120"/>
      <c r="B694" s="242"/>
      <c r="C694" s="120"/>
      <c r="D694" s="120"/>
      <c r="E694" s="120"/>
      <c r="F694" s="120"/>
      <c r="G694" s="120"/>
      <c r="H694" s="120"/>
      <c r="I694" s="120"/>
      <c r="J694" s="120"/>
      <c r="K694" s="120"/>
      <c r="L694" s="178"/>
      <c r="M694" s="113"/>
      <c r="N694" s="113"/>
      <c r="O694" s="113"/>
    </row>
    <row r="695" spans="1:15" ht="11.25">
      <c r="A695" s="120"/>
      <c r="B695" s="242"/>
      <c r="C695" s="120"/>
      <c r="D695" s="120"/>
      <c r="E695" s="120"/>
      <c r="F695" s="120"/>
      <c r="G695" s="120"/>
      <c r="H695" s="120"/>
      <c r="I695" s="120"/>
      <c r="J695" s="120"/>
      <c r="K695" s="120"/>
      <c r="L695" s="178"/>
      <c r="M695" s="113"/>
      <c r="N695" s="113"/>
      <c r="O695" s="113"/>
    </row>
    <row r="696" spans="1:15" ht="11.25">
      <c r="A696" s="120"/>
      <c r="B696" s="242"/>
      <c r="C696" s="120"/>
      <c r="D696" s="120"/>
      <c r="E696" s="120"/>
      <c r="F696" s="120"/>
      <c r="G696" s="120"/>
      <c r="H696" s="120"/>
      <c r="I696" s="120"/>
      <c r="J696" s="120"/>
      <c r="K696" s="120"/>
      <c r="L696" s="178"/>
      <c r="M696" s="113"/>
      <c r="N696" s="113"/>
      <c r="O696" s="113"/>
    </row>
    <row r="697" spans="1:15" ht="11.25">
      <c r="A697" s="120"/>
      <c r="B697" s="242"/>
      <c r="C697" s="120"/>
      <c r="D697" s="120"/>
      <c r="E697" s="120"/>
      <c r="F697" s="120"/>
      <c r="G697" s="120"/>
      <c r="H697" s="120"/>
      <c r="I697" s="120"/>
      <c r="J697" s="120"/>
      <c r="K697" s="120"/>
      <c r="L697" s="178"/>
      <c r="M697" s="113"/>
      <c r="N697" s="113"/>
      <c r="O697" s="113"/>
    </row>
    <row r="698" spans="1:15" ht="11.25">
      <c r="A698" s="120"/>
      <c r="B698" s="242"/>
      <c r="C698" s="120"/>
      <c r="D698" s="120"/>
      <c r="E698" s="120"/>
      <c r="F698" s="120"/>
      <c r="G698" s="120"/>
      <c r="H698" s="120"/>
      <c r="I698" s="120"/>
      <c r="J698" s="120"/>
      <c r="K698" s="120"/>
      <c r="L698" s="178"/>
      <c r="M698" s="113"/>
      <c r="N698" s="113"/>
      <c r="O698" s="113"/>
    </row>
    <row r="699" spans="1:15" ht="11.25">
      <c r="A699" s="120"/>
      <c r="B699" s="242"/>
      <c r="C699" s="120"/>
      <c r="D699" s="120"/>
      <c r="E699" s="120"/>
      <c r="F699" s="120"/>
      <c r="G699" s="120"/>
      <c r="H699" s="120"/>
      <c r="I699" s="120"/>
      <c r="J699" s="120"/>
      <c r="K699" s="120"/>
      <c r="L699" s="178"/>
      <c r="M699" s="113"/>
      <c r="N699" s="113"/>
      <c r="O699" s="113"/>
    </row>
    <row r="700" spans="1:15" ht="11.25">
      <c r="A700" s="120"/>
      <c r="B700" s="242"/>
      <c r="C700" s="120"/>
      <c r="D700" s="120"/>
      <c r="E700" s="120"/>
      <c r="F700" s="120"/>
      <c r="G700" s="120"/>
      <c r="H700" s="120"/>
      <c r="I700" s="120"/>
      <c r="J700" s="120"/>
      <c r="K700" s="120"/>
      <c r="L700" s="178"/>
      <c r="M700" s="113"/>
      <c r="N700" s="113"/>
      <c r="O700" s="113"/>
    </row>
    <row r="701" spans="1:15" ht="11.25">
      <c r="A701" s="120"/>
      <c r="B701" s="242"/>
      <c r="C701" s="120"/>
      <c r="D701" s="120"/>
      <c r="E701" s="120"/>
      <c r="F701" s="120"/>
      <c r="G701" s="120"/>
      <c r="H701" s="120"/>
      <c r="I701" s="120"/>
      <c r="J701" s="120"/>
      <c r="K701" s="120"/>
      <c r="L701" s="178"/>
      <c r="M701" s="113"/>
      <c r="N701" s="113"/>
      <c r="O701" s="113"/>
    </row>
    <row r="702" spans="1:15" ht="11.25">
      <c r="A702" s="120"/>
      <c r="B702" s="242"/>
      <c r="C702" s="120"/>
      <c r="D702" s="120"/>
      <c r="E702" s="120"/>
      <c r="F702" s="120"/>
      <c r="G702" s="120"/>
      <c r="H702" s="120"/>
      <c r="I702" s="120"/>
      <c r="J702" s="120"/>
      <c r="K702" s="120"/>
      <c r="L702" s="178"/>
      <c r="M702" s="113"/>
      <c r="N702" s="113"/>
      <c r="O702" s="113"/>
    </row>
    <row r="703" spans="1:15" ht="11.25">
      <c r="A703" s="120"/>
      <c r="B703" s="242"/>
      <c r="C703" s="120"/>
      <c r="D703" s="120"/>
      <c r="E703" s="120"/>
      <c r="F703" s="120"/>
      <c r="G703" s="120"/>
      <c r="H703" s="120"/>
      <c r="I703" s="120"/>
      <c r="J703" s="120"/>
      <c r="K703" s="120"/>
      <c r="L703" s="178"/>
      <c r="M703" s="113"/>
      <c r="N703" s="113"/>
      <c r="O703" s="113"/>
    </row>
    <row r="704" spans="1:15" ht="11.25">
      <c r="A704" s="120"/>
      <c r="B704" s="242"/>
      <c r="C704" s="120"/>
      <c r="D704" s="120"/>
      <c r="E704" s="120"/>
      <c r="F704" s="120"/>
      <c r="G704" s="120"/>
      <c r="H704" s="120"/>
      <c r="I704" s="120"/>
      <c r="J704" s="120"/>
      <c r="K704" s="120"/>
      <c r="L704" s="178"/>
      <c r="M704" s="113"/>
      <c r="N704" s="113"/>
      <c r="O704" s="113"/>
    </row>
    <row r="705" spans="1:15" ht="11.25">
      <c r="A705" s="120"/>
      <c r="B705" s="242"/>
      <c r="C705" s="120"/>
      <c r="D705" s="120"/>
      <c r="E705" s="120"/>
      <c r="F705" s="120"/>
      <c r="G705" s="120"/>
      <c r="H705" s="120"/>
      <c r="I705" s="120"/>
      <c r="J705" s="120"/>
      <c r="K705" s="120"/>
      <c r="L705" s="178"/>
      <c r="M705" s="113"/>
      <c r="N705" s="113"/>
      <c r="O705" s="113"/>
    </row>
    <row r="706" spans="1:15" ht="11.25">
      <c r="A706" s="120"/>
      <c r="B706" s="242"/>
      <c r="C706" s="120"/>
      <c r="D706" s="120"/>
      <c r="E706" s="120"/>
      <c r="F706" s="120"/>
      <c r="G706" s="120"/>
      <c r="H706" s="120"/>
      <c r="I706" s="120"/>
      <c r="J706" s="120"/>
      <c r="K706" s="120"/>
      <c r="L706" s="178"/>
      <c r="M706" s="113"/>
      <c r="N706" s="113"/>
      <c r="O706" s="113"/>
    </row>
    <row r="707" spans="1:15" ht="11.25">
      <c r="A707" s="120"/>
      <c r="B707" s="242"/>
      <c r="C707" s="120"/>
      <c r="D707" s="120"/>
      <c r="E707" s="120"/>
      <c r="F707" s="120"/>
      <c r="G707" s="120"/>
      <c r="H707" s="120"/>
      <c r="I707" s="120"/>
      <c r="J707" s="120"/>
      <c r="K707" s="120"/>
      <c r="L707" s="178"/>
      <c r="M707" s="113"/>
      <c r="N707" s="113"/>
      <c r="O707" s="113"/>
    </row>
    <row r="708" spans="1:15" ht="11.25">
      <c r="A708" s="120"/>
      <c r="B708" s="242"/>
      <c r="C708" s="120"/>
      <c r="D708" s="120"/>
      <c r="E708" s="120"/>
      <c r="F708" s="120"/>
      <c r="G708" s="120"/>
      <c r="H708" s="120"/>
      <c r="I708" s="120"/>
      <c r="J708" s="120"/>
      <c r="K708" s="120"/>
      <c r="L708" s="178"/>
      <c r="M708" s="113"/>
      <c r="N708" s="113"/>
      <c r="O708" s="113"/>
    </row>
    <row r="709" spans="1:15" ht="11.25">
      <c r="A709" s="120"/>
      <c r="B709" s="242"/>
      <c r="C709" s="120"/>
      <c r="D709" s="120"/>
      <c r="E709" s="120"/>
      <c r="F709" s="120"/>
      <c r="G709" s="120"/>
      <c r="H709" s="120"/>
      <c r="I709" s="120"/>
      <c r="J709" s="120"/>
      <c r="K709" s="120"/>
      <c r="L709" s="178"/>
      <c r="M709" s="113"/>
      <c r="N709" s="113"/>
      <c r="O709" s="113"/>
    </row>
    <row r="710" spans="1:15" ht="11.25">
      <c r="A710" s="120"/>
      <c r="B710" s="242"/>
      <c r="C710" s="120"/>
      <c r="D710" s="120"/>
      <c r="E710" s="120"/>
      <c r="F710" s="120"/>
      <c r="G710" s="120"/>
      <c r="H710" s="120"/>
      <c r="I710" s="120"/>
      <c r="J710" s="120"/>
      <c r="K710" s="120"/>
      <c r="L710" s="178"/>
      <c r="M710" s="113"/>
      <c r="N710" s="113"/>
      <c r="O710" s="113"/>
    </row>
    <row r="711" spans="1:15" ht="11.25">
      <c r="A711" s="120"/>
      <c r="B711" s="242"/>
      <c r="C711" s="120"/>
      <c r="D711" s="120"/>
      <c r="E711" s="120"/>
      <c r="F711" s="120"/>
      <c r="G711" s="120"/>
      <c r="H711" s="120"/>
      <c r="I711" s="120"/>
      <c r="J711" s="120"/>
      <c r="K711" s="120"/>
      <c r="L711" s="178"/>
      <c r="M711" s="113"/>
      <c r="N711" s="113"/>
      <c r="O711" s="113"/>
    </row>
    <row r="712" spans="1:15" ht="11.25">
      <c r="A712" s="120"/>
      <c r="B712" s="242"/>
      <c r="C712" s="120"/>
      <c r="D712" s="120"/>
      <c r="E712" s="120"/>
      <c r="F712" s="120"/>
      <c r="G712" s="120"/>
      <c r="H712" s="120"/>
      <c r="I712" s="120"/>
      <c r="J712" s="120"/>
      <c r="K712" s="120"/>
      <c r="L712" s="178"/>
      <c r="M712" s="113"/>
      <c r="N712" s="113"/>
      <c r="O712" s="113"/>
    </row>
    <row r="713" spans="1:15" ht="11.25">
      <c r="A713" s="120"/>
      <c r="B713" s="242"/>
      <c r="C713" s="120"/>
      <c r="D713" s="120"/>
      <c r="E713" s="120"/>
      <c r="F713" s="120"/>
      <c r="G713" s="120"/>
      <c r="H713" s="120"/>
      <c r="I713" s="120"/>
      <c r="J713" s="120"/>
      <c r="K713" s="120"/>
      <c r="L713" s="178"/>
      <c r="M713" s="113"/>
      <c r="N713" s="113"/>
      <c r="O713" s="113"/>
    </row>
    <row r="714" spans="1:15" ht="11.25">
      <c r="A714" s="120"/>
      <c r="B714" s="242"/>
      <c r="C714" s="120"/>
      <c r="D714" s="120"/>
      <c r="E714" s="120"/>
      <c r="F714" s="120"/>
      <c r="G714" s="120"/>
      <c r="H714" s="120"/>
      <c r="I714" s="120"/>
      <c r="J714" s="120"/>
      <c r="K714" s="120"/>
      <c r="L714" s="178"/>
      <c r="M714" s="113"/>
      <c r="N714" s="113"/>
      <c r="O714" s="113"/>
    </row>
    <row r="715" spans="1:15" ht="11.25">
      <c r="A715" s="120"/>
      <c r="B715" s="242"/>
      <c r="C715" s="120"/>
      <c r="D715" s="120"/>
      <c r="E715" s="120"/>
      <c r="F715" s="120"/>
      <c r="G715" s="120"/>
      <c r="H715" s="120"/>
      <c r="I715" s="120"/>
      <c r="J715" s="120"/>
      <c r="K715" s="120"/>
      <c r="L715" s="178"/>
      <c r="M715" s="113"/>
      <c r="N715" s="113"/>
      <c r="O715" s="113"/>
    </row>
    <row r="716" spans="1:15" ht="11.25">
      <c r="A716" s="120"/>
      <c r="B716" s="242"/>
      <c r="C716" s="120"/>
      <c r="D716" s="120"/>
      <c r="E716" s="120"/>
      <c r="F716" s="120"/>
      <c r="G716" s="120"/>
      <c r="H716" s="120"/>
      <c r="I716" s="120"/>
      <c r="J716" s="120"/>
      <c r="K716" s="120"/>
      <c r="L716" s="178"/>
      <c r="M716" s="113"/>
      <c r="N716" s="113"/>
      <c r="O716" s="113"/>
    </row>
    <row r="717" spans="1:15" ht="11.25">
      <c r="A717" s="120"/>
      <c r="B717" s="242"/>
      <c r="C717" s="120"/>
      <c r="D717" s="120"/>
      <c r="E717" s="120"/>
      <c r="F717" s="120"/>
      <c r="G717" s="120"/>
      <c r="H717" s="120"/>
      <c r="I717" s="120"/>
      <c r="J717" s="120"/>
      <c r="K717" s="120"/>
      <c r="L717" s="178"/>
      <c r="M717" s="113"/>
      <c r="N717" s="113"/>
      <c r="O717" s="113"/>
    </row>
    <row r="718" spans="1:15" ht="11.25">
      <c r="A718" s="120"/>
      <c r="B718" s="242"/>
      <c r="C718" s="120"/>
      <c r="D718" s="120"/>
      <c r="E718" s="120"/>
      <c r="F718" s="120"/>
      <c r="G718" s="120"/>
      <c r="H718" s="120"/>
      <c r="I718" s="120"/>
      <c r="J718" s="120"/>
      <c r="K718" s="120"/>
      <c r="L718" s="178"/>
      <c r="M718" s="113"/>
      <c r="N718" s="113"/>
      <c r="O718" s="113"/>
    </row>
    <row r="719" spans="1:15" ht="11.25">
      <c r="A719" s="120"/>
      <c r="B719" s="242"/>
      <c r="C719" s="120"/>
      <c r="D719" s="120"/>
      <c r="E719" s="120"/>
      <c r="F719" s="120"/>
      <c r="G719" s="120"/>
      <c r="H719" s="120"/>
      <c r="I719" s="120"/>
      <c r="J719" s="120"/>
      <c r="K719" s="120"/>
      <c r="L719" s="178"/>
      <c r="M719" s="113"/>
      <c r="N719" s="113"/>
      <c r="O719" s="113"/>
    </row>
    <row r="720" spans="1:15" ht="11.25">
      <c r="A720" s="120"/>
      <c r="B720" s="242"/>
      <c r="C720" s="120"/>
      <c r="D720" s="120"/>
      <c r="E720" s="120"/>
      <c r="F720" s="120"/>
      <c r="G720" s="120"/>
      <c r="H720" s="120"/>
      <c r="I720" s="120"/>
      <c r="J720" s="120"/>
      <c r="K720" s="120"/>
      <c r="L720" s="178"/>
      <c r="M720" s="113"/>
      <c r="N720" s="113"/>
      <c r="O720" s="113"/>
    </row>
    <row r="721" spans="1:15" ht="11.25">
      <c r="A721" s="120"/>
      <c r="B721" s="242"/>
      <c r="C721" s="120"/>
      <c r="D721" s="120"/>
      <c r="E721" s="120"/>
      <c r="F721" s="120"/>
      <c r="G721" s="120"/>
      <c r="H721" s="120"/>
      <c r="I721" s="120"/>
      <c r="J721" s="120"/>
      <c r="K721" s="120"/>
      <c r="L721" s="178"/>
      <c r="M721" s="113"/>
      <c r="N721" s="113"/>
      <c r="O721" s="113"/>
    </row>
    <row r="722" spans="1:15" ht="11.25">
      <c r="A722" s="120"/>
      <c r="B722" s="242"/>
      <c r="C722" s="120"/>
      <c r="D722" s="120"/>
      <c r="E722" s="120"/>
      <c r="F722" s="120"/>
      <c r="G722" s="120"/>
      <c r="H722" s="120"/>
      <c r="I722" s="120"/>
      <c r="J722" s="120"/>
      <c r="K722" s="120"/>
      <c r="L722" s="178"/>
      <c r="M722" s="113"/>
      <c r="N722" s="113"/>
      <c r="O722" s="113"/>
    </row>
    <row r="723" spans="1:15" ht="11.25">
      <c r="A723" s="120"/>
      <c r="B723" s="242"/>
      <c r="C723" s="120"/>
      <c r="D723" s="120"/>
      <c r="E723" s="120"/>
      <c r="F723" s="120"/>
      <c r="G723" s="120"/>
      <c r="H723" s="120"/>
      <c r="I723" s="120"/>
      <c r="J723" s="120"/>
      <c r="K723" s="120"/>
      <c r="L723" s="178"/>
      <c r="M723" s="113"/>
      <c r="N723" s="113"/>
      <c r="O723" s="113"/>
    </row>
    <row r="724" spans="1:15" ht="11.25">
      <c r="A724" s="120"/>
      <c r="B724" s="242"/>
      <c r="C724" s="120"/>
      <c r="D724" s="120"/>
      <c r="E724" s="120"/>
      <c r="F724" s="120"/>
      <c r="G724" s="120"/>
      <c r="H724" s="120"/>
      <c r="I724" s="120"/>
      <c r="J724" s="120"/>
      <c r="K724" s="120"/>
      <c r="L724" s="178"/>
      <c r="M724" s="113"/>
      <c r="N724" s="113"/>
      <c r="O724" s="113"/>
    </row>
    <row r="725" spans="1:15" ht="11.25">
      <c r="A725" s="120"/>
      <c r="B725" s="242"/>
      <c r="C725" s="120"/>
      <c r="D725" s="120"/>
      <c r="E725" s="120"/>
      <c r="F725" s="120"/>
      <c r="G725" s="120"/>
      <c r="H725" s="120"/>
      <c r="I725" s="120"/>
      <c r="J725" s="120"/>
      <c r="K725" s="120"/>
      <c r="L725" s="178"/>
      <c r="M725" s="113"/>
      <c r="N725" s="113"/>
      <c r="O725" s="113"/>
    </row>
    <row r="726" spans="1:15" ht="11.25">
      <c r="A726" s="120"/>
      <c r="B726" s="242"/>
      <c r="C726" s="120"/>
      <c r="D726" s="120"/>
      <c r="E726" s="120"/>
      <c r="F726" s="120"/>
      <c r="G726" s="120"/>
      <c r="H726" s="120"/>
      <c r="I726" s="120"/>
      <c r="J726" s="120"/>
      <c r="K726" s="120"/>
      <c r="L726" s="178"/>
      <c r="M726" s="113"/>
      <c r="N726" s="113"/>
      <c r="O726" s="113"/>
    </row>
    <row r="727" spans="1:15" ht="11.25">
      <c r="A727" s="120"/>
      <c r="B727" s="242"/>
      <c r="C727" s="120"/>
      <c r="D727" s="120"/>
      <c r="E727" s="120"/>
      <c r="F727" s="120"/>
      <c r="G727" s="120"/>
      <c r="H727" s="120"/>
      <c r="I727" s="120"/>
      <c r="J727" s="120"/>
      <c r="K727" s="120"/>
      <c r="L727" s="178"/>
      <c r="M727" s="113"/>
      <c r="N727" s="113"/>
      <c r="O727" s="113"/>
    </row>
    <row r="728" spans="1:15" ht="11.25">
      <c r="A728" s="120"/>
      <c r="B728" s="242"/>
      <c r="C728" s="120"/>
      <c r="D728" s="120"/>
      <c r="E728" s="120"/>
      <c r="F728" s="120"/>
      <c r="G728" s="120"/>
      <c r="H728" s="120"/>
      <c r="I728" s="120"/>
      <c r="J728" s="120"/>
      <c r="K728" s="120"/>
      <c r="L728" s="178"/>
      <c r="M728" s="113"/>
      <c r="N728" s="113"/>
      <c r="O728" s="113"/>
    </row>
    <row r="729" spans="1:15" ht="11.25">
      <c r="A729" s="120"/>
      <c r="B729" s="242"/>
      <c r="C729" s="120"/>
      <c r="D729" s="120"/>
      <c r="E729" s="120"/>
      <c r="F729" s="120"/>
      <c r="G729" s="120"/>
      <c r="H729" s="120"/>
      <c r="I729" s="120"/>
      <c r="J729" s="120"/>
      <c r="K729" s="120"/>
      <c r="L729" s="178"/>
      <c r="M729" s="113"/>
      <c r="N729" s="113"/>
      <c r="O729" s="113"/>
    </row>
    <row r="730" spans="1:15" ht="11.25">
      <c r="A730" s="120"/>
      <c r="B730" s="242"/>
      <c r="C730" s="120"/>
      <c r="D730" s="120"/>
      <c r="E730" s="120"/>
      <c r="F730" s="120"/>
      <c r="G730" s="120"/>
      <c r="H730" s="120"/>
      <c r="I730" s="120"/>
      <c r="J730" s="120"/>
      <c r="K730" s="120"/>
      <c r="L730" s="178"/>
      <c r="M730" s="113"/>
      <c r="N730" s="113"/>
      <c r="O730" s="113"/>
    </row>
    <row r="731" spans="1:15" ht="11.25">
      <c r="A731" s="120"/>
      <c r="B731" s="242"/>
      <c r="C731" s="120"/>
      <c r="D731" s="120"/>
      <c r="E731" s="120"/>
      <c r="F731" s="120"/>
      <c r="G731" s="120"/>
      <c r="H731" s="120"/>
      <c r="I731" s="120"/>
      <c r="J731" s="120"/>
      <c r="K731" s="120"/>
      <c r="L731" s="178"/>
      <c r="M731" s="113"/>
      <c r="N731" s="113"/>
      <c r="O731" s="113"/>
    </row>
    <row r="732" spans="1:15" ht="11.25">
      <c r="A732" s="120"/>
      <c r="B732" s="242"/>
      <c r="C732" s="120"/>
      <c r="D732" s="120"/>
      <c r="E732" s="120"/>
      <c r="F732" s="120"/>
      <c r="G732" s="120"/>
      <c r="H732" s="120"/>
      <c r="I732" s="120"/>
      <c r="J732" s="120"/>
      <c r="K732" s="120"/>
      <c r="L732" s="178"/>
      <c r="M732" s="113"/>
      <c r="N732" s="113"/>
      <c r="O732" s="113"/>
    </row>
    <row r="733" spans="1:15" ht="11.25">
      <c r="A733" s="120"/>
      <c r="B733" s="242"/>
      <c r="C733" s="120"/>
      <c r="D733" s="120"/>
      <c r="E733" s="120"/>
      <c r="F733" s="120"/>
      <c r="G733" s="120"/>
      <c r="H733" s="120"/>
      <c r="I733" s="120"/>
      <c r="J733" s="120"/>
      <c r="K733" s="120"/>
      <c r="L733" s="178"/>
      <c r="M733" s="113"/>
      <c r="N733" s="113"/>
      <c r="O733" s="113"/>
    </row>
    <row r="734" spans="1:15" ht="11.25">
      <c r="A734" s="120"/>
      <c r="B734" s="242"/>
      <c r="C734" s="120"/>
      <c r="D734" s="120"/>
      <c r="E734" s="120"/>
      <c r="F734" s="120"/>
      <c r="G734" s="120"/>
      <c r="H734" s="120"/>
      <c r="I734" s="120"/>
      <c r="J734" s="120"/>
      <c r="K734" s="120"/>
      <c r="L734" s="178"/>
      <c r="M734" s="113"/>
      <c r="N734" s="113"/>
      <c r="O734" s="113"/>
    </row>
    <row r="735" spans="1:15" ht="11.25">
      <c r="A735" s="120"/>
      <c r="B735" s="242"/>
      <c r="C735" s="120"/>
      <c r="D735" s="120"/>
      <c r="E735" s="120"/>
      <c r="F735" s="120"/>
      <c r="G735" s="120"/>
      <c r="H735" s="120"/>
      <c r="I735" s="120"/>
      <c r="J735" s="120"/>
      <c r="K735" s="120"/>
      <c r="L735" s="178"/>
      <c r="M735" s="113"/>
      <c r="N735" s="113"/>
      <c r="O735" s="113"/>
    </row>
    <row r="736" spans="1:15" ht="11.25">
      <c r="A736" s="120"/>
      <c r="B736" s="242"/>
      <c r="C736" s="120"/>
      <c r="D736" s="120"/>
      <c r="E736" s="120"/>
      <c r="F736" s="120"/>
      <c r="G736" s="120"/>
      <c r="H736" s="120"/>
      <c r="I736" s="120"/>
      <c r="J736" s="120"/>
      <c r="K736" s="120"/>
      <c r="L736" s="178"/>
      <c r="M736" s="113"/>
      <c r="N736" s="113"/>
      <c r="O736" s="113"/>
    </row>
    <row r="737" spans="1:15" ht="11.25">
      <c r="A737" s="120"/>
      <c r="B737" s="242"/>
      <c r="C737" s="120"/>
      <c r="D737" s="120"/>
      <c r="E737" s="120"/>
      <c r="F737" s="120"/>
      <c r="G737" s="120"/>
      <c r="H737" s="120"/>
      <c r="I737" s="120"/>
      <c r="J737" s="120"/>
      <c r="K737" s="120"/>
      <c r="L737" s="178"/>
      <c r="M737" s="113"/>
      <c r="N737" s="113"/>
      <c r="O737" s="113"/>
    </row>
    <row r="738" spans="1:15" ht="11.25">
      <c r="A738" s="120"/>
      <c r="B738" s="242"/>
      <c r="C738" s="120"/>
      <c r="D738" s="120"/>
      <c r="E738" s="120"/>
      <c r="F738" s="120"/>
      <c r="G738" s="120"/>
      <c r="H738" s="120"/>
      <c r="I738" s="120"/>
      <c r="J738" s="120"/>
      <c r="K738" s="120"/>
      <c r="L738" s="178"/>
      <c r="M738" s="113"/>
      <c r="N738" s="113"/>
      <c r="O738" s="113"/>
    </row>
    <row r="739" spans="1:15" ht="11.25">
      <c r="A739" s="120"/>
      <c r="B739" s="242"/>
      <c r="C739" s="120"/>
      <c r="D739" s="120"/>
      <c r="E739" s="120"/>
      <c r="F739" s="120"/>
      <c r="G739" s="120"/>
      <c r="H739" s="120"/>
      <c r="I739" s="120"/>
      <c r="J739" s="120"/>
      <c r="K739" s="120"/>
      <c r="L739" s="178"/>
      <c r="M739" s="113"/>
      <c r="N739" s="113"/>
      <c r="O739" s="113"/>
    </row>
    <row r="740" spans="1:15" ht="11.25">
      <c r="A740" s="120"/>
      <c r="B740" s="242"/>
      <c r="C740" s="120"/>
      <c r="D740" s="120"/>
      <c r="E740" s="120"/>
      <c r="F740" s="120"/>
      <c r="G740" s="120"/>
      <c r="H740" s="120"/>
      <c r="I740" s="120"/>
      <c r="J740" s="120"/>
      <c r="K740" s="120"/>
      <c r="L740" s="178"/>
      <c r="M740" s="113"/>
      <c r="N740" s="113"/>
      <c r="O740" s="113"/>
    </row>
    <row r="741" spans="1:15" ht="11.25">
      <c r="A741" s="120"/>
      <c r="B741" s="242"/>
      <c r="C741" s="120"/>
      <c r="D741" s="120"/>
      <c r="E741" s="120"/>
      <c r="F741" s="120"/>
      <c r="G741" s="120"/>
      <c r="H741" s="120"/>
      <c r="I741" s="120"/>
      <c r="J741" s="120"/>
      <c r="K741" s="120"/>
      <c r="L741" s="178"/>
      <c r="M741" s="113"/>
      <c r="N741" s="113"/>
      <c r="O741" s="113"/>
    </row>
    <row r="742" spans="1:15" ht="11.25">
      <c r="A742" s="120"/>
      <c r="B742" s="242"/>
      <c r="C742" s="120"/>
      <c r="D742" s="120"/>
      <c r="E742" s="120"/>
      <c r="F742" s="120"/>
      <c r="G742" s="120"/>
      <c r="H742" s="120"/>
      <c r="I742" s="120"/>
      <c r="J742" s="120"/>
      <c r="K742" s="120"/>
      <c r="L742" s="178"/>
      <c r="M742" s="113"/>
      <c r="N742" s="113"/>
      <c r="O742" s="113"/>
    </row>
    <row r="743" spans="1:15" ht="11.25">
      <c r="A743" s="120"/>
      <c r="B743" s="242"/>
      <c r="C743" s="120"/>
      <c r="D743" s="120"/>
      <c r="E743" s="120"/>
      <c r="F743" s="120"/>
      <c r="G743" s="120"/>
      <c r="H743" s="120"/>
      <c r="I743" s="120"/>
      <c r="J743" s="120"/>
      <c r="K743" s="120"/>
      <c r="L743" s="178"/>
      <c r="M743" s="113"/>
      <c r="N743" s="113"/>
      <c r="O743" s="113"/>
    </row>
    <row r="744" spans="1:15" ht="11.25">
      <c r="A744" s="120"/>
      <c r="B744" s="242"/>
      <c r="C744" s="120"/>
      <c r="D744" s="120"/>
      <c r="E744" s="120"/>
      <c r="F744" s="120"/>
      <c r="G744" s="120"/>
      <c r="H744" s="120"/>
      <c r="I744" s="120"/>
      <c r="J744" s="120"/>
      <c r="K744" s="120"/>
      <c r="L744" s="178"/>
      <c r="M744" s="113"/>
      <c r="N744" s="113"/>
      <c r="O744" s="113"/>
    </row>
    <row r="745" spans="1:15" ht="11.25">
      <c r="A745" s="120"/>
      <c r="B745" s="242"/>
      <c r="C745" s="120"/>
      <c r="D745" s="120"/>
      <c r="E745" s="120"/>
      <c r="F745" s="120"/>
      <c r="G745" s="120"/>
      <c r="H745" s="120"/>
      <c r="I745" s="120"/>
      <c r="J745" s="120"/>
      <c r="K745" s="120"/>
      <c r="L745" s="178"/>
      <c r="M745" s="113"/>
      <c r="N745" s="113"/>
      <c r="O745" s="113"/>
    </row>
    <row r="746" spans="1:15" ht="11.25">
      <c r="A746" s="120"/>
      <c r="B746" s="242"/>
      <c r="C746" s="120"/>
      <c r="D746" s="120"/>
      <c r="E746" s="120"/>
      <c r="F746" s="120"/>
      <c r="G746" s="120"/>
      <c r="H746" s="120"/>
      <c r="I746" s="120"/>
      <c r="J746" s="120"/>
      <c r="K746" s="120"/>
      <c r="L746" s="178"/>
      <c r="M746" s="113"/>
      <c r="N746" s="113"/>
      <c r="O746" s="113"/>
    </row>
    <row r="747" spans="1:15" ht="11.25">
      <c r="A747" s="120"/>
      <c r="B747" s="242"/>
      <c r="C747" s="120"/>
      <c r="D747" s="120"/>
      <c r="E747" s="120"/>
      <c r="F747" s="120"/>
      <c r="G747" s="120"/>
      <c r="H747" s="120"/>
      <c r="I747" s="120"/>
      <c r="J747" s="120"/>
      <c r="K747" s="120"/>
      <c r="L747" s="178"/>
      <c r="M747" s="113"/>
      <c r="N747" s="113"/>
      <c r="O747" s="113"/>
    </row>
    <row r="748" spans="1:15" ht="11.25">
      <c r="A748" s="120"/>
      <c r="B748" s="242"/>
      <c r="C748" s="120"/>
      <c r="D748" s="120"/>
      <c r="E748" s="120"/>
      <c r="F748" s="120"/>
      <c r="G748" s="120"/>
      <c r="H748" s="120"/>
      <c r="I748" s="120"/>
      <c r="J748" s="120"/>
      <c r="K748" s="120"/>
      <c r="L748" s="178"/>
      <c r="M748" s="113"/>
      <c r="N748" s="113"/>
      <c r="O748" s="113"/>
    </row>
    <row r="749" spans="1:15" ht="11.25">
      <c r="A749" s="120"/>
      <c r="B749" s="242"/>
      <c r="C749" s="120"/>
      <c r="D749" s="120"/>
      <c r="E749" s="120"/>
      <c r="F749" s="120"/>
      <c r="G749" s="120"/>
      <c r="H749" s="120"/>
      <c r="I749" s="120"/>
      <c r="J749" s="120"/>
      <c r="K749" s="120"/>
      <c r="L749" s="178"/>
      <c r="M749" s="113"/>
      <c r="N749" s="113"/>
      <c r="O749" s="113"/>
    </row>
    <row r="750" spans="1:15" ht="11.25">
      <c r="A750" s="120"/>
      <c r="B750" s="242"/>
      <c r="C750" s="120"/>
      <c r="D750" s="120"/>
      <c r="E750" s="120"/>
      <c r="F750" s="120"/>
      <c r="G750" s="120"/>
      <c r="H750" s="120"/>
      <c r="I750" s="120"/>
      <c r="J750" s="120"/>
      <c r="K750" s="120"/>
      <c r="L750" s="178"/>
      <c r="M750" s="113"/>
      <c r="N750" s="113"/>
      <c r="O750" s="113"/>
    </row>
    <row r="751" spans="1:15" ht="11.25">
      <c r="A751" s="120"/>
      <c r="B751" s="242"/>
      <c r="C751" s="120"/>
      <c r="D751" s="120"/>
      <c r="E751" s="120"/>
      <c r="F751" s="120"/>
      <c r="G751" s="120"/>
      <c r="H751" s="120"/>
      <c r="I751" s="120"/>
      <c r="J751" s="120"/>
      <c r="K751" s="120"/>
      <c r="L751" s="178"/>
      <c r="M751" s="113"/>
      <c r="N751" s="113"/>
      <c r="O751" s="113"/>
    </row>
    <row r="752" spans="1:15" ht="11.25">
      <c r="A752" s="120"/>
      <c r="B752" s="242"/>
      <c r="C752" s="120"/>
      <c r="D752" s="120"/>
      <c r="E752" s="120"/>
      <c r="F752" s="120"/>
      <c r="G752" s="120"/>
      <c r="H752" s="120"/>
      <c r="I752" s="120"/>
      <c r="J752" s="120"/>
      <c r="K752" s="120"/>
      <c r="L752" s="178"/>
      <c r="M752" s="113"/>
      <c r="N752" s="113"/>
      <c r="O752" s="113"/>
    </row>
    <row r="753" spans="1:15" ht="11.25">
      <c r="A753" s="120"/>
      <c r="B753" s="242"/>
      <c r="C753" s="120"/>
      <c r="D753" s="120"/>
      <c r="E753" s="120"/>
      <c r="F753" s="120"/>
      <c r="G753" s="120"/>
      <c r="H753" s="120"/>
      <c r="I753" s="120"/>
      <c r="J753" s="120"/>
      <c r="K753" s="120"/>
      <c r="L753" s="178"/>
      <c r="M753" s="113"/>
      <c r="N753" s="113"/>
      <c r="O753" s="113"/>
    </row>
    <row r="754" spans="1:15" ht="11.25">
      <c r="A754" s="120"/>
      <c r="B754" s="242"/>
      <c r="C754" s="120"/>
      <c r="D754" s="120"/>
      <c r="E754" s="120"/>
      <c r="F754" s="120"/>
      <c r="G754" s="120"/>
      <c r="H754" s="120"/>
      <c r="I754" s="120"/>
      <c r="J754" s="120"/>
      <c r="K754" s="120"/>
      <c r="L754" s="178"/>
      <c r="M754" s="113"/>
      <c r="N754" s="113"/>
      <c r="O754" s="113"/>
    </row>
    <row r="755" spans="1:15" ht="11.25">
      <c r="A755" s="120"/>
      <c r="B755" s="242"/>
      <c r="C755" s="120"/>
      <c r="D755" s="120"/>
      <c r="E755" s="120"/>
      <c r="F755" s="120"/>
      <c r="G755" s="120"/>
      <c r="H755" s="120"/>
      <c r="I755" s="120"/>
      <c r="J755" s="120"/>
      <c r="K755" s="120"/>
      <c r="L755" s="178"/>
      <c r="M755" s="113"/>
      <c r="N755" s="113"/>
      <c r="O755" s="113"/>
    </row>
    <row r="756" spans="1:15" ht="11.25">
      <c r="A756" s="120"/>
      <c r="B756" s="242"/>
      <c r="C756" s="120"/>
      <c r="D756" s="120"/>
      <c r="E756" s="120"/>
      <c r="F756" s="120"/>
      <c r="G756" s="120"/>
      <c r="H756" s="120"/>
      <c r="I756" s="120"/>
      <c r="J756" s="120"/>
      <c r="K756" s="120"/>
      <c r="L756" s="178"/>
      <c r="M756" s="113"/>
      <c r="N756" s="113"/>
      <c r="O756" s="113"/>
    </row>
    <row r="757" spans="1:15" ht="11.25">
      <c r="A757" s="120"/>
      <c r="B757" s="242"/>
      <c r="C757" s="120"/>
      <c r="D757" s="120"/>
      <c r="E757" s="120"/>
      <c r="F757" s="120"/>
      <c r="G757" s="120"/>
      <c r="H757" s="120"/>
      <c r="I757" s="120"/>
      <c r="J757" s="120"/>
      <c r="K757" s="120"/>
      <c r="L757" s="178"/>
      <c r="M757" s="113"/>
      <c r="N757" s="113"/>
      <c r="O757" s="113"/>
    </row>
    <row r="758" spans="1:15" ht="11.25">
      <c r="A758" s="120"/>
      <c r="B758" s="242"/>
      <c r="C758" s="120"/>
      <c r="D758" s="120"/>
      <c r="E758" s="120"/>
      <c r="F758" s="120"/>
      <c r="G758" s="120"/>
      <c r="H758" s="120"/>
      <c r="I758" s="120"/>
      <c r="J758" s="120"/>
      <c r="K758" s="120"/>
      <c r="L758" s="178"/>
      <c r="M758" s="113"/>
      <c r="N758" s="113"/>
      <c r="O758" s="113"/>
    </row>
    <row r="759" spans="1:15" ht="11.25">
      <c r="A759" s="120"/>
      <c r="B759" s="242"/>
      <c r="C759" s="120"/>
      <c r="D759" s="120"/>
      <c r="E759" s="120"/>
      <c r="F759" s="120"/>
      <c r="G759" s="120"/>
      <c r="H759" s="120"/>
      <c r="I759" s="120"/>
      <c r="J759" s="120"/>
      <c r="K759" s="120"/>
      <c r="L759" s="178"/>
      <c r="M759" s="113"/>
      <c r="N759" s="113"/>
      <c r="O759" s="113"/>
    </row>
    <row r="760" spans="1:15" ht="11.25">
      <c r="A760" s="120"/>
      <c r="B760" s="242"/>
      <c r="C760" s="120"/>
      <c r="D760" s="120"/>
      <c r="E760" s="120"/>
      <c r="F760" s="120"/>
      <c r="G760" s="120"/>
      <c r="H760" s="120"/>
      <c r="I760" s="120"/>
      <c r="J760" s="120"/>
      <c r="K760" s="120"/>
      <c r="L760" s="178"/>
      <c r="M760" s="113"/>
      <c r="N760" s="113"/>
      <c r="O760" s="113"/>
    </row>
    <row r="761" spans="1:15" ht="11.25">
      <c r="A761" s="120"/>
      <c r="B761" s="242"/>
      <c r="C761" s="120"/>
      <c r="D761" s="120"/>
      <c r="E761" s="120"/>
      <c r="F761" s="120"/>
      <c r="G761" s="120"/>
      <c r="H761" s="120"/>
      <c r="I761" s="120"/>
      <c r="J761" s="120"/>
      <c r="K761" s="120"/>
      <c r="L761" s="178"/>
      <c r="M761" s="113"/>
      <c r="N761" s="113"/>
      <c r="O761" s="113"/>
    </row>
    <row r="762" spans="1:15" ht="11.25">
      <c r="A762" s="120"/>
      <c r="B762" s="242"/>
      <c r="C762" s="120"/>
      <c r="D762" s="120"/>
      <c r="E762" s="120"/>
      <c r="F762" s="120"/>
      <c r="G762" s="120"/>
      <c r="H762" s="120"/>
      <c r="I762" s="120"/>
      <c r="J762" s="120"/>
      <c r="K762" s="120"/>
      <c r="L762" s="178"/>
      <c r="M762" s="113"/>
      <c r="N762" s="113"/>
      <c r="O762" s="113"/>
    </row>
    <row r="763" spans="1:15" ht="11.25">
      <c r="A763" s="120"/>
      <c r="B763" s="242"/>
      <c r="C763" s="120"/>
      <c r="D763" s="120"/>
      <c r="E763" s="120"/>
      <c r="F763" s="120"/>
      <c r="G763" s="120"/>
      <c r="H763" s="120"/>
      <c r="I763" s="120"/>
      <c r="J763" s="120"/>
      <c r="K763" s="120"/>
      <c r="L763" s="178"/>
      <c r="M763" s="113"/>
      <c r="N763" s="113"/>
      <c r="O763" s="113"/>
    </row>
    <row r="764" spans="1:15" ht="11.25">
      <c r="A764" s="120"/>
      <c r="B764" s="242"/>
      <c r="C764" s="120"/>
      <c r="D764" s="120"/>
      <c r="E764" s="120"/>
      <c r="F764" s="120"/>
      <c r="G764" s="120"/>
      <c r="H764" s="120"/>
      <c r="I764" s="120"/>
      <c r="J764" s="120"/>
      <c r="K764" s="120"/>
      <c r="L764" s="178"/>
      <c r="M764" s="113"/>
      <c r="N764" s="113"/>
      <c r="O764" s="113"/>
    </row>
    <row r="765" spans="1:15" ht="11.25">
      <c r="A765" s="120"/>
      <c r="B765" s="242"/>
      <c r="C765" s="120"/>
      <c r="D765" s="120"/>
      <c r="E765" s="120"/>
      <c r="F765" s="120"/>
      <c r="G765" s="120"/>
      <c r="H765" s="120"/>
      <c r="I765" s="120"/>
      <c r="J765" s="120"/>
      <c r="K765" s="120"/>
      <c r="L765" s="178"/>
      <c r="M765" s="113"/>
      <c r="N765" s="113"/>
      <c r="O765" s="113"/>
    </row>
    <row r="766" spans="1:15" ht="11.25">
      <c r="A766" s="120"/>
      <c r="B766" s="242"/>
      <c r="C766" s="120"/>
      <c r="D766" s="120"/>
      <c r="E766" s="120"/>
      <c r="F766" s="120"/>
      <c r="G766" s="120"/>
      <c r="H766" s="120"/>
      <c r="I766" s="120"/>
      <c r="J766" s="120"/>
      <c r="K766" s="120"/>
      <c r="L766" s="178"/>
      <c r="M766" s="113"/>
      <c r="N766" s="113"/>
      <c r="O766" s="113"/>
    </row>
    <row r="767" spans="1:15" ht="11.25">
      <c r="A767" s="120"/>
      <c r="B767" s="242"/>
      <c r="C767" s="120"/>
      <c r="D767" s="120"/>
      <c r="E767" s="120"/>
      <c r="F767" s="120"/>
      <c r="G767" s="120"/>
      <c r="H767" s="120"/>
      <c r="I767" s="120"/>
      <c r="J767" s="120"/>
      <c r="K767" s="120"/>
      <c r="L767" s="178"/>
      <c r="M767" s="113"/>
      <c r="N767" s="113"/>
      <c r="O767" s="113"/>
    </row>
    <row r="768" spans="1:15" ht="11.25">
      <c r="A768" s="120"/>
      <c r="B768" s="242"/>
      <c r="C768" s="120"/>
      <c r="D768" s="120"/>
      <c r="E768" s="120"/>
      <c r="F768" s="120"/>
      <c r="G768" s="120"/>
      <c r="H768" s="120"/>
      <c r="I768" s="120"/>
      <c r="J768" s="120"/>
      <c r="K768" s="120"/>
      <c r="L768" s="178"/>
      <c r="M768" s="113"/>
      <c r="N768" s="113"/>
      <c r="O768" s="113"/>
    </row>
    <row r="769" spans="1:15" ht="11.25">
      <c r="A769" s="120"/>
      <c r="B769" s="242"/>
      <c r="C769" s="120"/>
      <c r="D769" s="120"/>
      <c r="E769" s="120"/>
      <c r="F769" s="120"/>
      <c r="G769" s="120"/>
      <c r="H769" s="120"/>
      <c r="I769" s="120"/>
      <c r="J769" s="120"/>
      <c r="K769" s="120"/>
      <c r="L769" s="178"/>
      <c r="M769" s="113"/>
      <c r="N769" s="113"/>
      <c r="O769" s="113"/>
    </row>
    <row r="770" spans="1:15" ht="11.25">
      <c r="A770" s="120"/>
      <c r="B770" s="242"/>
      <c r="C770" s="120"/>
      <c r="D770" s="120"/>
      <c r="E770" s="120"/>
      <c r="F770" s="120"/>
      <c r="G770" s="120"/>
      <c r="H770" s="120"/>
      <c r="I770" s="120"/>
      <c r="J770" s="120"/>
      <c r="K770" s="120"/>
      <c r="L770" s="178"/>
      <c r="M770" s="113"/>
      <c r="N770" s="113"/>
      <c r="O770" s="113"/>
    </row>
    <row r="771" spans="1:15" ht="11.25">
      <c r="A771" s="120"/>
      <c r="B771" s="242"/>
      <c r="C771" s="120"/>
      <c r="D771" s="120"/>
      <c r="E771" s="120"/>
      <c r="F771" s="120"/>
      <c r="G771" s="120"/>
      <c r="H771" s="120"/>
      <c r="I771" s="120"/>
      <c r="J771" s="120"/>
      <c r="K771" s="120"/>
      <c r="L771" s="178"/>
      <c r="M771" s="113"/>
      <c r="N771" s="113"/>
      <c r="O771" s="113"/>
    </row>
    <row r="772" spans="1:15" ht="11.25">
      <c r="A772" s="120"/>
      <c r="B772" s="242"/>
      <c r="C772" s="120"/>
      <c r="D772" s="120"/>
      <c r="E772" s="120"/>
      <c r="F772" s="120"/>
      <c r="G772" s="120"/>
      <c r="H772" s="120"/>
      <c r="I772" s="120"/>
      <c r="J772" s="120"/>
      <c r="K772" s="120"/>
      <c r="L772" s="178"/>
      <c r="M772" s="113"/>
      <c r="N772" s="113"/>
      <c r="O772" s="113"/>
    </row>
    <row r="773" spans="1:15" ht="11.25">
      <c r="A773" s="120"/>
      <c r="B773" s="242"/>
      <c r="C773" s="120"/>
      <c r="D773" s="120"/>
      <c r="E773" s="120"/>
      <c r="F773" s="120"/>
      <c r="G773" s="120"/>
      <c r="H773" s="120"/>
      <c r="I773" s="120"/>
      <c r="J773" s="120"/>
      <c r="K773" s="120"/>
      <c r="L773" s="178"/>
      <c r="M773" s="113"/>
      <c r="N773" s="113"/>
      <c r="O773" s="113"/>
    </row>
    <row r="774" spans="1:15" ht="11.25">
      <c r="A774" s="120"/>
      <c r="B774" s="242"/>
      <c r="C774" s="120"/>
      <c r="D774" s="120"/>
      <c r="E774" s="120"/>
      <c r="F774" s="120"/>
      <c r="G774" s="120"/>
      <c r="H774" s="120"/>
      <c r="I774" s="120"/>
      <c r="J774" s="120"/>
      <c r="K774" s="120"/>
      <c r="L774" s="178"/>
      <c r="M774" s="113"/>
      <c r="N774" s="113"/>
      <c r="O774" s="113"/>
    </row>
    <row r="775" spans="1:15" ht="11.25">
      <c r="A775" s="120"/>
      <c r="B775" s="242"/>
      <c r="C775" s="120"/>
      <c r="D775" s="120"/>
      <c r="E775" s="120"/>
      <c r="F775" s="120"/>
      <c r="G775" s="120"/>
      <c r="H775" s="120"/>
      <c r="I775" s="120"/>
      <c r="J775" s="120"/>
      <c r="K775" s="120"/>
      <c r="L775" s="178"/>
      <c r="M775" s="113"/>
      <c r="N775" s="113"/>
      <c r="O775" s="113"/>
    </row>
    <row r="776" spans="1:15" ht="11.25">
      <c r="A776" s="120"/>
      <c r="B776" s="242"/>
      <c r="C776" s="120"/>
      <c r="D776" s="120"/>
      <c r="E776" s="120"/>
      <c r="F776" s="120"/>
      <c r="G776" s="120"/>
      <c r="H776" s="120"/>
      <c r="I776" s="120"/>
      <c r="J776" s="120"/>
      <c r="K776" s="120"/>
      <c r="L776" s="178"/>
      <c r="M776" s="113"/>
      <c r="N776" s="113"/>
      <c r="O776" s="113"/>
    </row>
    <row r="777" spans="1:15" ht="11.25">
      <c r="A777" s="120"/>
      <c r="B777" s="242"/>
      <c r="C777" s="120"/>
      <c r="D777" s="120"/>
      <c r="E777" s="120"/>
      <c r="F777" s="120"/>
      <c r="G777" s="120"/>
      <c r="H777" s="120"/>
      <c r="I777" s="120"/>
      <c r="J777" s="120"/>
      <c r="K777" s="120"/>
      <c r="L777" s="178"/>
      <c r="M777" s="113"/>
      <c r="N777" s="113"/>
      <c r="O777" s="113"/>
    </row>
    <row r="778" spans="1:15" ht="11.25">
      <c r="A778" s="120"/>
      <c r="B778" s="242"/>
      <c r="C778" s="120"/>
      <c r="D778" s="120"/>
      <c r="E778" s="120"/>
      <c r="F778" s="120"/>
      <c r="G778" s="120"/>
      <c r="H778" s="120"/>
      <c r="I778" s="120"/>
      <c r="J778" s="120"/>
      <c r="K778" s="120"/>
      <c r="L778" s="178"/>
      <c r="M778" s="113"/>
      <c r="N778" s="113"/>
      <c r="O778" s="113"/>
    </row>
    <row r="779" spans="1:15" ht="11.25">
      <c r="A779" s="120"/>
      <c r="B779" s="242"/>
      <c r="C779" s="120"/>
      <c r="D779" s="120"/>
      <c r="E779" s="120"/>
      <c r="F779" s="120"/>
      <c r="G779" s="120"/>
      <c r="H779" s="120"/>
      <c r="I779" s="120"/>
      <c r="J779" s="120"/>
      <c r="K779" s="120"/>
      <c r="L779" s="178"/>
      <c r="M779" s="113"/>
      <c r="N779" s="113"/>
      <c r="O779" s="113"/>
    </row>
    <row r="780" spans="1:15" ht="11.25">
      <c r="A780" s="120"/>
      <c r="B780" s="242"/>
      <c r="C780" s="120"/>
      <c r="D780" s="120"/>
      <c r="E780" s="120"/>
      <c r="F780" s="120"/>
      <c r="G780" s="120"/>
      <c r="H780" s="120"/>
      <c r="I780" s="120"/>
      <c r="J780" s="120"/>
      <c r="K780" s="120"/>
      <c r="L780" s="178"/>
      <c r="M780" s="113"/>
      <c r="N780" s="113"/>
      <c r="O780" s="113"/>
    </row>
    <row r="781" spans="1:15" ht="11.25">
      <c r="A781" s="120"/>
      <c r="B781" s="242"/>
      <c r="C781" s="120"/>
      <c r="D781" s="120"/>
      <c r="E781" s="120"/>
      <c r="F781" s="120"/>
      <c r="G781" s="120"/>
      <c r="H781" s="120"/>
      <c r="I781" s="120"/>
      <c r="J781" s="120"/>
      <c r="K781" s="120"/>
      <c r="L781" s="178"/>
      <c r="M781" s="113"/>
      <c r="N781" s="113"/>
      <c r="O781" s="113"/>
    </row>
    <row r="782" spans="1:15" ht="11.25">
      <c r="A782" s="120"/>
      <c r="B782" s="242"/>
      <c r="C782" s="120"/>
      <c r="D782" s="120"/>
      <c r="E782" s="120"/>
      <c r="F782" s="120"/>
      <c r="G782" s="120"/>
      <c r="H782" s="120"/>
      <c r="I782" s="120"/>
      <c r="J782" s="120"/>
      <c r="K782" s="120"/>
      <c r="L782" s="178"/>
      <c r="M782" s="113"/>
      <c r="N782" s="113"/>
      <c r="O782" s="113"/>
    </row>
    <row r="783" spans="1:15" ht="11.25">
      <c r="A783" s="120"/>
      <c r="B783" s="242"/>
      <c r="C783" s="120"/>
      <c r="D783" s="120"/>
      <c r="E783" s="120"/>
      <c r="F783" s="120"/>
      <c r="G783" s="120"/>
      <c r="H783" s="120"/>
      <c r="I783" s="120"/>
      <c r="J783" s="120"/>
      <c r="K783" s="120"/>
      <c r="L783" s="178"/>
      <c r="M783" s="113"/>
      <c r="N783" s="113"/>
      <c r="O783" s="113"/>
    </row>
    <row r="784" spans="1:15" ht="11.25">
      <c r="A784" s="120"/>
      <c r="B784" s="242"/>
      <c r="C784" s="120"/>
      <c r="D784" s="120"/>
      <c r="E784" s="120"/>
      <c r="F784" s="120"/>
      <c r="G784" s="120"/>
      <c r="H784" s="120"/>
      <c r="I784" s="120"/>
      <c r="J784" s="120"/>
      <c r="K784" s="120"/>
      <c r="L784" s="178"/>
      <c r="M784" s="113"/>
      <c r="N784" s="113"/>
      <c r="O784" s="113"/>
    </row>
    <row r="785" spans="1:15" ht="11.25">
      <c r="A785" s="120"/>
      <c r="B785" s="242"/>
      <c r="C785" s="120"/>
      <c r="D785" s="120"/>
      <c r="E785" s="120"/>
      <c r="F785" s="120"/>
      <c r="G785" s="120"/>
      <c r="H785" s="120"/>
      <c r="I785" s="120"/>
      <c r="J785" s="120"/>
      <c r="K785" s="120"/>
      <c r="L785" s="178"/>
      <c r="M785" s="113"/>
      <c r="N785" s="113"/>
      <c r="O785" s="113"/>
    </row>
    <row r="786" spans="1:15" ht="11.25">
      <c r="A786" s="120"/>
      <c r="B786" s="242"/>
      <c r="C786" s="120"/>
      <c r="D786" s="120"/>
      <c r="E786" s="120"/>
      <c r="F786" s="120"/>
      <c r="G786" s="120"/>
      <c r="H786" s="120"/>
      <c r="I786" s="120"/>
      <c r="J786" s="120"/>
      <c r="K786" s="120"/>
      <c r="L786" s="178"/>
      <c r="M786" s="113"/>
      <c r="N786" s="113"/>
      <c r="O786" s="113"/>
    </row>
    <row r="787" spans="1:15" ht="11.25">
      <c r="A787" s="120"/>
      <c r="B787" s="242"/>
      <c r="C787" s="120"/>
      <c r="D787" s="120"/>
      <c r="E787" s="120"/>
      <c r="F787" s="120"/>
      <c r="G787" s="120"/>
      <c r="H787" s="120"/>
      <c r="I787" s="120"/>
      <c r="J787" s="120"/>
      <c r="K787" s="120"/>
      <c r="L787" s="178"/>
      <c r="M787" s="113"/>
      <c r="N787" s="113"/>
      <c r="O787" s="113"/>
    </row>
    <row r="788" spans="1:15" ht="11.25">
      <c r="A788" s="120"/>
      <c r="B788" s="242"/>
      <c r="C788" s="120"/>
      <c r="D788" s="120"/>
      <c r="E788" s="120"/>
      <c r="F788" s="120"/>
      <c r="G788" s="120"/>
      <c r="H788" s="120"/>
      <c r="I788" s="120"/>
      <c r="J788" s="120"/>
      <c r="K788" s="120"/>
      <c r="L788" s="178"/>
      <c r="M788" s="113"/>
      <c r="N788" s="113"/>
      <c r="O788" s="113"/>
    </row>
    <row r="789" spans="1:15" ht="11.25">
      <c r="A789" s="120"/>
      <c r="B789" s="242"/>
      <c r="C789" s="120"/>
      <c r="D789" s="120"/>
      <c r="E789" s="120"/>
      <c r="F789" s="120"/>
      <c r="G789" s="120"/>
      <c r="H789" s="120"/>
      <c r="I789" s="120"/>
      <c r="J789" s="120"/>
      <c r="K789" s="120"/>
      <c r="L789" s="178"/>
      <c r="M789" s="113"/>
      <c r="N789" s="113"/>
      <c r="O789" s="113"/>
    </row>
    <row r="790" spans="1:15" ht="11.25">
      <c r="A790" s="120"/>
      <c r="B790" s="242"/>
      <c r="C790" s="120"/>
      <c r="D790" s="120"/>
      <c r="E790" s="120"/>
      <c r="F790" s="120"/>
      <c r="G790" s="120"/>
      <c r="H790" s="120"/>
      <c r="I790" s="120"/>
      <c r="J790" s="120"/>
      <c r="K790" s="120"/>
      <c r="L790" s="178"/>
      <c r="M790" s="113"/>
      <c r="N790" s="113"/>
      <c r="O790" s="113"/>
    </row>
    <row r="791" spans="1:15" ht="11.25">
      <c r="A791" s="120"/>
      <c r="B791" s="242"/>
      <c r="C791" s="120"/>
      <c r="D791" s="120"/>
      <c r="E791" s="120"/>
      <c r="F791" s="120"/>
      <c r="G791" s="120"/>
      <c r="H791" s="120"/>
      <c r="I791" s="120"/>
      <c r="J791" s="120"/>
      <c r="K791" s="120"/>
      <c r="L791" s="178"/>
      <c r="M791" s="113"/>
      <c r="N791" s="113"/>
      <c r="O791" s="113"/>
    </row>
    <row r="792" spans="1:15" ht="11.25">
      <c r="A792" s="120"/>
      <c r="B792" s="242"/>
      <c r="C792" s="120"/>
      <c r="D792" s="120"/>
      <c r="E792" s="120"/>
      <c r="F792" s="120"/>
      <c r="G792" s="120"/>
      <c r="H792" s="120"/>
      <c r="I792" s="120"/>
      <c r="J792" s="120"/>
      <c r="K792" s="120"/>
      <c r="L792" s="178"/>
      <c r="M792" s="113"/>
      <c r="N792" s="113"/>
      <c r="O792" s="113"/>
    </row>
    <row r="793" spans="1:15" ht="11.25">
      <c r="A793" s="120"/>
      <c r="B793" s="242"/>
      <c r="C793" s="120"/>
      <c r="D793" s="120"/>
      <c r="E793" s="120"/>
      <c r="F793" s="120"/>
      <c r="G793" s="120"/>
      <c r="H793" s="120"/>
      <c r="I793" s="120"/>
      <c r="J793" s="120"/>
      <c r="K793" s="120"/>
      <c r="L793" s="178"/>
      <c r="M793" s="113"/>
      <c r="N793" s="113"/>
      <c r="O793" s="113"/>
    </row>
    <row r="794" spans="1:15" ht="11.25">
      <c r="A794" s="120"/>
      <c r="B794" s="242"/>
      <c r="C794" s="120"/>
      <c r="D794" s="120"/>
      <c r="E794" s="120"/>
      <c r="F794" s="120"/>
      <c r="G794" s="120"/>
      <c r="H794" s="120"/>
      <c r="I794" s="120"/>
      <c r="J794" s="120"/>
      <c r="K794" s="120"/>
      <c r="L794" s="178"/>
      <c r="M794" s="113"/>
      <c r="N794" s="113"/>
      <c r="O794" s="113"/>
    </row>
    <row r="795" spans="1:15" ht="11.25">
      <c r="A795" s="120"/>
      <c r="B795" s="242"/>
      <c r="C795" s="120"/>
      <c r="D795" s="120"/>
      <c r="E795" s="120"/>
      <c r="F795" s="120"/>
      <c r="G795" s="120"/>
      <c r="H795" s="120"/>
      <c r="I795" s="120"/>
      <c r="J795" s="120"/>
      <c r="K795" s="120"/>
      <c r="L795" s="178"/>
      <c r="M795" s="113"/>
      <c r="N795" s="113"/>
      <c r="O795" s="113"/>
    </row>
    <row r="796" spans="1:15" ht="11.25">
      <c r="A796" s="120"/>
      <c r="B796" s="242"/>
      <c r="C796" s="120"/>
      <c r="D796" s="120"/>
      <c r="E796" s="120"/>
      <c r="F796" s="120"/>
      <c r="G796" s="120"/>
      <c r="H796" s="120"/>
      <c r="I796" s="120"/>
      <c r="J796" s="120"/>
      <c r="K796" s="120"/>
      <c r="L796" s="178"/>
      <c r="M796" s="113"/>
      <c r="N796" s="113"/>
      <c r="O796" s="113"/>
    </row>
    <row r="797" spans="1:15" ht="11.25">
      <c r="A797" s="120"/>
      <c r="B797" s="242"/>
      <c r="C797" s="120"/>
      <c r="D797" s="120"/>
      <c r="E797" s="120"/>
      <c r="F797" s="120"/>
      <c r="G797" s="120"/>
      <c r="H797" s="120"/>
      <c r="I797" s="120"/>
      <c r="J797" s="120"/>
      <c r="K797" s="120"/>
      <c r="L797" s="178"/>
      <c r="M797" s="113"/>
      <c r="N797" s="113"/>
      <c r="O797" s="113"/>
    </row>
    <row r="798" spans="1:15" ht="11.25">
      <c r="A798" s="120"/>
      <c r="B798" s="242"/>
      <c r="C798" s="120"/>
      <c r="D798" s="120"/>
      <c r="E798" s="120"/>
      <c r="F798" s="120"/>
      <c r="G798" s="120"/>
      <c r="H798" s="120"/>
      <c r="I798" s="120"/>
      <c r="J798" s="120"/>
      <c r="K798" s="120"/>
      <c r="L798" s="178"/>
      <c r="M798" s="113"/>
      <c r="N798" s="113"/>
      <c r="O798" s="113"/>
    </row>
    <row r="799" spans="1:15" ht="11.25">
      <c r="A799" s="120"/>
      <c r="B799" s="242"/>
      <c r="C799" s="120"/>
      <c r="D799" s="120"/>
      <c r="E799" s="120"/>
      <c r="F799" s="120"/>
      <c r="G799" s="120"/>
      <c r="H799" s="120"/>
      <c r="I799" s="120"/>
      <c r="J799" s="120"/>
      <c r="K799" s="120"/>
      <c r="L799" s="178"/>
      <c r="M799" s="113"/>
      <c r="N799" s="113"/>
      <c r="O799" s="113"/>
    </row>
    <row r="800" spans="1:15" ht="11.25">
      <c r="A800" s="120"/>
      <c r="B800" s="242"/>
      <c r="C800" s="120"/>
      <c r="D800" s="120"/>
      <c r="E800" s="120"/>
      <c r="F800" s="120"/>
      <c r="G800" s="120"/>
      <c r="H800" s="120"/>
      <c r="I800" s="120"/>
      <c r="J800" s="120"/>
      <c r="K800" s="120"/>
      <c r="L800" s="178"/>
      <c r="M800" s="113"/>
      <c r="N800" s="113"/>
      <c r="O800" s="113"/>
    </row>
    <row r="801" spans="1:15" ht="11.25">
      <c r="A801" s="120"/>
      <c r="B801" s="242"/>
      <c r="C801" s="120"/>
      <c r="D801" s="120"/>
      <c r="E801" s="120"/>
      <c r="F801" s="120"/>
      <c r="G801" s="120"/>
      <c r="H801" s="120"/>
      <c r="I801" s="120"/>
      <c r="J801" s="120"/>
      <c r="K801" s="120"/>
      <c r="L801" s="178"/>
      <c r="M801" s="113"/>
      <c r="N801" s="113"/>
      <c r="O801" s="113"/>
    </row>
    <row r="802" spans="1:15" ht="11.25">
      <c r="A802" s="120"/>
      <c r="B802" s="242"/>
      <c r="C802" s="120"/>
      <c r="D802" s="120"/>
      <c r="E802" s="120"/>
      <c r="F802" s="120"/>
      <c r="G802" s="120"/>
      <c r="H802" s="120"/>
      <c r="I802" s="120"/>
      <c r="J802" s="120"/>
      <c r="K802" s="120"/>
      <c r="L802" s="178"/>
      <c r="M802" s="113"/>
      <c r="N802" s="113"/>
      <c r="O802" s="113"/>
    </row>
    <row r="803" spans="1:15" ht="11.25">
      <c r="A803" s="120"/>
      <c r="B803" s="242"/>
      <c r="C803" s="120"/>
      <c r="D803" s="120"/>
      <c r="E803" s="120"/>
      <c r="F803" s="120"/>
      <c r="G803" s="120"/>
      <c r="H803" s="120"/>
      <c r="I803" s="120"/>
      <c r="J803" s="120"/>
      <c r="K803" s="120"/>
      <c r="L803" s="178"/>
      <c r="M803" s="113"/>
      <c r="N803" s="113"/>
      <c r="O803" s="113"/>
    </row>
    <row r="804" spans="1:15" ht="11.25">
      <c r="A804" s="120"/>
      <c r="B804" s="242"/>
      <c r="C804" s="120"/>
      <c r="D804" s="120"/>
      <c r="E804" s="120"/>
      <c r="F804" s="120"/>
      <c r="G804" s="120"/>
      <c r="H804" s="120"/>
      <c r="I804" s="120"/>
      <c r="J804" s="120"/>
      <c r="K804" s="120"/>
      <c r="L804" s="178"/>
      <c r="M804" s="113"/>
      <c r="N804" s="113"/>
      <c r="O804" s="113"/>
    </row>
    <row r="805" spans="1:15" ht="11.25">
      <c r="A805" s="120"/>
      <c r="B805" s="242"/>
      <c r="C805" s="120"/>
      <c r="D805" s="120"/>
      <c r="E805" s="120"/>
      <c r="F805" s="120"/>
      <c r="G805" s="120"/>
      <c r="H805" s="120"/>
      <c r="I805" s="120"/>
      <c r="J805" s="120"/>
      <c r="K805" s="120"/>
      <c r="L805" s="178"/>
      <c r="M805" s="113"/>
      <c r="N805" s="113"/>
      <c r="O805" s="113"/>
    </row>
    <row r="806" spans="1:15" ht="11.25">
      <c r="A806" s="120"/>
      <c r="B806" s="242"/>
      <c r="C806" s="120"/>
      <c r="D806" s="120"/>
      <c r="E806" s="120"/>
      <c r="F806" s="120"/>
      <c r="G806" s="120"/>
      <c r="H806" s="120"/>
      <c r="I806" s="120"/>
      <c r="J806" s="120"/>
      <c r="K806" s="120"/>
      <c r="L806" s="178"/>
      <c r="M806" s="113"/>
      <c r="N806" s="113"/>
      <c r="O806" s="113"/>
    </row>
    <row r="807" spans="1:15" ht="11.25">
      <c r="A807" s="120"/>
      <c r="B807" s="242"/>
      <c r="C807" s="120"/>
      <c r="D807" s="120"/>
      <c r="E807" s="120"/>
      <c r="F807" s="120"/>
      <c r="G807" s="120"/>
      <c r="H807" s="120"/>
      <c r="I807" s="120"/>
      <c r="J807" s="120"/>
      <c r="K807" s="120"/>
      <c r="L807" s="178"/>
      <c r="M807" s="113"/>
      <c r="N807" s="113"/>
      <c r="O807" s="113"/>
    </row>
    <row r="808" spans="1:15" ht="11.25">
      <c r="A808" s="120"/>
      <c r="B808" s="242"/>
      <c r="C808" s="120"/>
      <c r="D808" s="120"/>
      <c r="E808" s="120"/>
      <c r="F808" s="120"/>
      <c r="G808" s="120"/>
      <c r="H808" s="120"/>
      <c r="I808" s="120"/>
      <c r="J808" s="120"/>
      <c r="K808" s="120"/>
      <c r="L808" s="178"/>
      <c r="M808" s="113"/>
      <c r="N808" s="113"/>
      <c r="O808" s="113"/>
    </row>
    <row r="809" spans="1:15" ht="11.25">
      <c r="A809" s="120"/>
      <c r="B809" s="242"/>
      <c r="C809" s="120"/>
      <c r="D809" s="120"/>
      <c r="E809" s="120"/>
      <c r="F809" s="120"/>
      <c r="G809" s="120"/>
      <c r="H809" s="120"/>
      <c r="I809" s="120"/>
      <c r="J809" s="120"/>
      <c r="K809" s="120"/>
      <c r="L809" s="178"/>
      <c r="M809" s="113"/>
      <c r="N809" s="113"/>
      <c r="O809" s="113"/>
    </row>
    <row r="810" spans="1:15" ht="11.25">
      <c r="A810" s="120"/>
      <c r="B810" s="242"/>
      <c r="C810" s="120"/>
      <c r="D810" s="120"/>
      <c r="E810" s="120"/>
      <c r="F810" s="120"/>
      <c r="G810" s="120"/>
      <c r="H810" s="120"/>
      <c r="I810" s="120"/>
      <c r="J810" s="120"/>
      <c r="K810" s="120"/>
      <c r="L810" s="178"/>
      <c r="M810" s="113"/>
      <c r="N810" s="113"/>
      <c r="O810" s="113"/>
    </row>
    <row r="811" spans="1:15" ht="11.25">
      <c r="A811" s="120"/>
      <c r="B811" s="242"/>
      <c r="C811" s="120"/>
      <c r="D811" s="120"/>
      <c r="E811" s="120"/>
      <c r="F811" s="120"/>
      <c r="G811" s="120"/>
      <c r="H811" s="120"/>
      <c r="I811" s="120"/>
      <c r="J811" s="120"/>
      <c r="K811" s="120"/>
      <c r="L811" s="178"/>
      <c r="M811" s="113"/>
      <c r="N811" s="113"/>
      <c r="O811" s="113"/>
    </row>
    <row r="812" spans="1:15" ht="11.25">
      <c r="A812" s="120"/>
      <c r="B812" s="242"/>
      <c r="C812" s="120"/>
      <c r="D812" s="120"/>
      <c r="E812" s="120"/>
      <c r="F812" s="120"/>
      <c r="G812" s="120"/>
      <c r="H812" s="120"/>
      <c r="I812" s="120"/>
      <c r="J812" s="120"/>
      <c r="K812" s="120"/>
      <c r="L812" s="178"/>
      <c r="M812" s="113"/>
      <c r="N812" s="113"/>
      <c r="O812" s="113"/>
    </row>
    <row r="813" spans="1:15" ht="11.25">
      <c r="A813" s="120"/>
      <c r="B813" s="242"/>
      <c r="C813" s="120"/>
      <c r="D813" s="120"/>
      <c r="E813" s="120"/>
      <c r="F813" s="120"/>
      <c r="G813" s="120"/>
      <c r="H813" s="120"/>
      <c r="I813" s="120"/>
      <c r="J813" s="120"/>
      <c r="K813" s="120"/>
      <c r="L813" s="178"/>
      <c r="M813" s="113"/>
      <c r="N813" s="113"/>
      <c r="O813" s="113"/>
    </row>
    <row r="814" spans="1:15" ht="11.25">
      <c r="A814" s="120"/>
      <c r="B814" s="242"/>
      <c r="C814" s="120"/>
      <c r="D814" s="120"/>
      <c r="E814" s="120"/>
      <c r="F814" s="120"/>
      <c r="G814" s="120"/>
      <c r="H814" s="120"/>
      <c r="I814" s="120"/>
      <c r="J814" s="120"/>
      <c r="K814" s="120"/>
      <c r="L814" s="178"/>
      <c r="M814" s="113"/>
      <c r="N814" s="113"/>
      <c r="O814" s="113"/>
    </row>
    <row r="815" spans="1:15" ht="11.25">
      <c r="A815" s="120"/>
      <c r="B815" s="242"/>
      <c r="C815" s="120"/>
      <c r="D815" s="120"/>
      <c r="E815" s="120"/>
      <c r="F815" s="120"/>
      <c r="G815" s="120"/>
      <c r="H815" s="120"/>
      <c r="I815" s="120"/>
      <c r="J815" s="120"/>
      <c r="K815" s="120"/>
      <c r="L815" s="178"/>
      <c r="M815" s="113"/>
      <c r="N815" s="113"/>
      <c r="O815" s="113"/>
    </row>
    <row r="816" spans="1:15" ht="11.25">
      <c r="A816" s="120"/>
      <c r="B816" s="242"/>
      <c r="C816" s="120"/>
      <c r="D816" s="120"/>
      <c r="E816" s="120"/>
      <c r="F816" s="120"/>
      <c r="G816" s="120"/>
      <c r="H816" s="120"/>
      <c r="I816" s="120"/>
      <c r="J816" s="120"/>
      <c r="K816" s="120"/>
      <c r="L816" s="178"/>
      <c r="M816" s="113"/>
      <c r="N816" s="113"/>
      <c r="O816" s="113"/>
    </row>
    <row r="817" spans="1:15" ht="11.25">
      <c r="A817" s="120"/>
      <c r="B817" s="242"/>
      <c r="C817" s="120"/>
      <c r="D817" s="120"/>
      <c r="E817" s="120"/>
      <c r="F817" s="120"/>
      <c r="G817" s="120"/>
      <c r="H817" s="120"/>
      <c r="I817" s="120"/>
      <c r="J817" s="120"/>
      <c r="K817" s="120"/>
      <c r="L817" s="178"/>
      <c r="M817" s="113"/>
      <c r="N817" s="113"/>
      <c r="O817" s="113"/>
    </row>
    <row r="818" spans="1:15" ht="11.25">
      <c r="A818" s="120"/>
      <c r="B818" s="242"/>
      <c r="C818" s="120"/>
      <c r="D818" s="120"/>
      <c r="E818" s="120"/>
      <c r="F818" s="120"/>
      <c r="G818" s="120"/>
      <c r="H818" s="120"/>
      <c r="I818" s="120"/>
      <c r="J818" s="120"/>
      <c r="K818" s="120"/>
      <c r="L818" s="178"/>
      <c r="M818" s="113"/>
      <c r="N818" s="113"/>
      <c r="O818" s="113"/>
    </row>
    <row r="819" spans="1:15" ht="11.25">
      <c r="A819" s="120"/>
      <c r="B819" s="242"/>
      <c r="C819" s="120"/>
      <c r="D819" s="120"/>
      <c r="E819" s="120"/>
      <c r="F819" s="120"/>
      <c r="G819" s="120"/>
      <c r="H819" s="120"/>
      <c r="I819" s="120"/>
      <c r="J819" s="120"/>
      <c r="K819" s="120"/>
      <c r="L819" s="178"/>
      <c r="M819" s="113"/>
      <c r="N819" s="113"/>
      <c r="O819" s="113"/>
    </row>
    <row r="820" spans="1:15" ht="11.25">
      <c r="A820" s="120"/>
      <c r="B820" s="242"/>
      <c r="C820" s="120"/>
      <c r="D820" s="120"/>
      <c r="E820" s="120"/>
      <c r="F820" s="120"/>
      <c r="G820" s="120"/>
      <c r="H820" s="120"/>
      <c r="I820" s="120"/>
      <c r="J820" s="120"/>
      <c r="K820" s="120"/>
      <c r="L820" s="178"/>
      <c r="M820" s="113"/>
      <c r="N820" s="113"/>
      <c r="O820" s="113"/>
    </row>
    <row r="821" spans="1:15" ht="11.25">
      <c r="A821" s="120"/>
      <c r="B821" s="242"/>
      <c r="C821" s="120"/>
      <c r="D821" s="120"/>
      <c r="E821" s="120"/>
      <c r="F821" s="120"/>
      <c r="G821" s="120"/>
      <c r="H821" s="120"/>
      <c r="I821" s="120"/>
      <c r="J821" s="120"/>
      <c r="K821" s="120"/>
      <c r="L821" s="178"/>
      <c r="M821" s="113"/>
      <c r="N821" s="113"/>
      <c r="O821" s="113"/>
    </row>
    <row r="822" spans="1:15" ht="11.25">
      <c r="A822" s="120"/>
      <c r="B822" s="242"/>
      <c r="C822" s="120"/>
      <c r="D822" s="120"/>
      <c r="E822" s="120"/>
      <c r="F822" s="120"/>
      <c r="G822" s="120"/>
      <c r="H822" s="120"/>
      <c r="I822" s="120"/>
      <c r="J822" s="120"/>
      <c r="K822" s="120"/>
      <c r="L822" s="178"/>
      <c r="M822" s="113"/>
      <c r="N822" s="113"/>
      <c r="O822" s="113"/>
    </row>
    <row r="823" spans="1:15" ht="11.25">
      <c r="A823" s="120"/>
      <c r="B823" s="242"/>
      <c r="C823" s="120"/>
      <c r="D823" s="120"/>
      <c r="E823" s="120"/>
      <c r="F823" s="120"/>
      <c r="G823" s="120"/>
      <c r="H823" s="120"/>
      <c r="I823" s="120"/>
      <c r="J823" s="120"/>
      <c r="K823" s="120"/>
      <c r="L823" s="178"/>
      <c r="M823" s="113"/>
      <c r="N823" s="113"/>
      <c r="O823" s="113"/>
    </row>
    <row r="824" spans="1:15" ht="11.25">
      <c r="A824" s="120"/>
      <c r="B824" s="242"/>
      <c r="C824" s="120"/>
      <c r="D824" s="120"/>
      <c r="E824" s="120"/>
      <c r="F824" s="120"/>
      <c r="G824" s="120"/>
      <c r="H824" s="120"/>
      <c r="I824" s="120"/>
      <c r="J824" s="120"/>
      <c r="K824" s="120"/>
      <c r="L824" s="178"/>
      <c r="M824" s="113"/>
      <c r="N824" s="113"/>
      <c r="O824" s="113"/>
    </row>
    <row r="825" spans="1:15" ht="11.25">
      <c r="A825" s="120"/>
      <c r="B825" s="242"/>
      <c r="C825" s="120"/>
      <c r="D825" s="120"/>
      <c r="E825" s="120"/>
      <c r="F825" s="120"/>
      <c r="G825" s="120"/>
      <c r="H825" s="120"/>
      <c r="I825" s="120"/>
      <c r="J825" s="120"/>
      <c r="K825" s="120"/>
      <c r="L825" s="178"/>
      <c r="M825" s="113"/>
      <c r="N825" s="113"/>
      <c r="O825" s="113"/>
    </row>
    <row r="826" spans="1:15" ht="11.25">
      <c r="A826" s="120"/>
      <c r="B826" s="242"/>
      <c r="C826" s="120"/>
      <c r="D826" s="120"/>
      <c r="E826" s="120"/>
      <c r="F826" s="120"/>
      <c r="G826" s="120"/>
      <c r="H826" s="120"/>
      <c r="I826" s="120"/>
      <c r="J826" s="120"/>
      <c r="K826" s="120"/>
      <c r="L826" s="178"/>
      <c r="M826" s="113"/>
      <c r="N826" s="113"/>
      <c r="O826" s="113"/>
    </row>
    <row r="827" spans="1:15" ht="11.25">
      <c r="A827" s="120"/>
      <c r="B827" s="242"/>
      <c r="C827" s="120"/>
      <c r="D827" s="120"/>
      <c r="E827" s="120"/>
      <c r="F827" s="120"/>
      <c r="G827" s="120"/>
      <c r="H827" s="120"/>
      <c r="I827" s="120"/>
      <c r="J827" s="120"/>
      <c r="K827" s="120"/>
      <c r="L827" s="178"/>
      <c r="M827" s="113"/>
      <c r="N827" s="113"/>
      <c r="O827" s="113"/>
    </row>
    <row r="828" spans="1:15" ht="11.25">
      <c r="A828" s="120"/>
      <c r="B828" s="242"/>
      <c r="C828" s="120"/>
      <c r="D828" s="120"/>
      <c r="E828" s="120"/>
      <c r="F828" s="120"/>
      <c r="G828" s="120"/>
      <c r="H828" s="120"/>
      <c r="I828" s="120"/>
      <c r="J828" s="120"/>
      <c r="K828" s="120"/>
      <c r="L828" s="178"/>
      <c r="M828" s="113"/>
      <c r="N828" s="113"/>
      <c r="O828" s="113"/>
    </row>
    <row r="829" spans="1:15" ht="11.25">
      <c r="A829" s="120"/>
      <c r="B829" s="242"/>
      <c r="C829" s="120"/>
      <c r="D829" s="120"/>
      <c r="E829" s="120"/>
      <c r="F829" s="120"/>
      <c r="G829" s="120"/>
      <c r="H829" s="120"/>
      <c r="I829" s="120"/>
      <c r="J829" s="120"/>
      <c r="K829" s="120"/>
      <c r="L829" s="178"/>
      <c r="M829" s="113"/>
      <c r="N829" s="113"/>
      <c r="O829" s="113"/>
    </row>
    <row r="830" spans="1:15" ht="11.25">
      <c r="A830" s="120"/>
      <c r="B830" s="242"/>
      <c r="C830" s="120"/>
      <c r="D830" s="120"/>
      <c r="E830" s="120"/>
      <c r="F830" s="120"/>
      <c r="G830" s="120"/>
      <c r="H830" s="120"/>
      <c r="I830" s="120"/>
      <c r="J830" s="120"/>
      <c r="K830" s="120"/>
      <c r="L830" s="178"/>
      <c r="M830" s="113"/>
      <c r="N830" s="113"/>
      <c r="O830" s="113"/>
    </row>
    <row r="831" spans="1:15" ht="11.25">
      <c r="A831" s="120"/>
      <c r="B831" s="242"/>
      <c r="C831" s="120"/>
      <c r="D831" s="120"/>
      <c r="E831" s="120"/>
      <c r="F831" s="120"/>
      <c r="G831" s="120"/>
      <c r="H831" s="120"/>
      <c r="I831" s="120"/>
      <c r="J831" s="120"/>
      <c r="K831" s="120"/>
      <c r="L831" s="178"/>
      <c r="M831" s="113"/>
      <c r="N831" s="113"/>
      <c r="O831" s="113"/>
    </row>
    <row r="832" spans="1:15" ht="11.25">
      <c r="A832" s="120"/>
      <c r="B832" s="242"/>
      <c r="C832" s="120"/>
      <c r="D832" s="120"/>
      <c r="E832" s="120"/>
      <c r="F832" s="120"/>
      <c r="G832" s="120"/>
      <c r="H832" s="120"/>
      <c r="I832" s="120"/>
      <c r="J832" s="120"/>
      <c r="K832" s="120"/>
      <c r="L832" s="178"/>
      <c r="M832" s="113"/>
      <c r="N832" s="113"/>
      <c r="O832" s="113"/>
    </row>
    <row r="833" spans="1:15" ht="11.25">
      <c r="A833" s="120"/>
      <c r="B833" s="242"/>
      <c r="C833" s="120"/>
      <c r="D833" s="120"/>
      <c r="E833" s="120"/>
      <c r="F833" s="120"/>
      <c r="G833" s="120"/>
      <c r="H833" s="120"/>
      <c r="I833" s="120"/>
      <c r="J833" s="120"/>
      <c r="K833" s="120"/>
      <c r="L833" s="178"/>
      <c r="M833" s="113"/>
      <c r="N833" s="113"/>
      <c r="O833" s="113"/>
    </row>
    <row r="834" spans="1:15" ht="11.25">
      <c r="A834" s="120"/>
      <c r="B834" s="242"/>
      <c r="C834" s="120"/>
      <c r="D834" s="120"/>
      <c r="E834" s="120"/>
      <c r="F834" s="120"/>
      <c r="G834" s="120"/>
      <c r="H834" s="120"/>
      <c r="I834" s="120"/>
      <c r="J834" s="120"/>
      <c r="K834" s="120"/>
      <c r="L834" s="178"/>
      <c r="M834" s="113"/>
      <c r="N834" s="113"/>
      <c r="O834" s="113"/>
    </row>
    <row r="835" spans="1:15" ht="11.25">
      <c r="A835" s="120"/>
      <c r="B835" s="242"/>
      <c r="C835" s="120"/>
      <c r="D835" s="120"/>
      <c r="E835" s="120"/>
      <c r="F835" s="120"/>
      <c r="G835" s="120"/>
      <c r="H835" s="120"/>
      <c r="I835" s="120"/>
      <c r="J835" s="120"/>
      <c r="K835" s="120"/>
      <c r="L835" s="178"/>
      <c r="M835" s="113"/>
      <c r="N835" s="113"/>
      <c r="O835" s="113"/>
    </row>
    <row r="836" spans="1:15" ht="11.25">
      <c r="A836" s="120"/>
      <c r="B836" s="242"/>
      <c r="C836" s="120"/>
      <c r="D836" s="120"/>
      <c r="E836" s="120"/>
      <c r="F836" s="120"/>
      <c r="G836" s="120"/>
      <c r="H836" s="120"/>
      <c r="I836" s="120"/>
      <c r="J836" s="120"/>
      <c r="K836" s="120"/>
      <c r="L836" s="178"/>
      <c r="M836" s="113"/>
      <c r="N836" s="113"/>
      <c r="O836" s="113"/>
    </row>
    <row r="837" spans="1:15" ht="11.25">
      <c r="A837" s="120"/>
      <c r="B837" s="242"/>
      <c r="C837" s="120"/>
      <c r="D837" s="120"/>
      <c r="E837" s="120"/>
      <c r="F837" s="120"/>
      <c r="G837" s="120"/>
      <c r="H837" s="120"/>
      <c r="I837" s="120"/>
      <c r="J837" s="120"/>
      <c r="K837" s="120"/>
      <c r="L837" s="178"/>
      <c r="M837" s="113"/>
      <c r="N837" s="113"/>
      <c r="O837" s="113"/>
    </row>
    <row r="838" spans="1:15" ht="11.25">
      <c r="A838" s="120"/>
      <c r="B838" s="242"/>
      <c r="C838" s="120"/>
      <c r="D838" s="120"/>
      <c r="E838" s="120"/>
      <c r="F838" s="120"/>
      <c r="G838" s="120"/>
      <c r="H838" s="120"/>
      <c r="I838" s="120"/>
      <c r="J838" s="120"/>
      <c r="K838" s="120"/>
      <c r="L838" s="178"/>
      <c r="M838" s="113"/>
      <c r="N838" s="113"/>
      <c r="O838" s="113"/>
    </row>
    <row r="839" spans="1:15" ht="11.25">
      <c r="A839" s="120"/>
      <c r="B839" s="242"/>
      <c r="C839" s="120"/>
      <c r="D839" s="120"/>
      <c r="E839" s="120"/>
      <c r="F839" s="120"/>
      <c r="G839" s="120"/>
      <c r="H839" s="120"/>
      <c r="I839" s="120"/>
      <c r="J839" s="120"/>
      <c r="K839" s="120"/>
      <c r="L839" s="178"/>
      <c r="M839" s="113"/>
      <c r="N839" s="113"/>
      <c r="O839" s="113"/>
    </row>
    <row r="840" spans="1:15" ht="11.25">
      <c r="A840" s="120"/>
      <c r="B840" s="242"/>
      <c r="C840" s="120"/>
      <c r="D840" s="120"/>
      <c r="E840" s="120"/>
      <c r="F840" s="120"/>
      <c r="G840" s="120"/>
      <c r="H840" s="120"/>
      <c r="I840" s="120"/>
      <c r="J840" s="120"/>
      <c r="K840" s="120"/>
      <c r="L840" s="178"/>
      <c r="M840" s="113"/>
      <c r="N840" s="113"/>
      <c r="O840" s="113"/>
    </row>
    <row r="841" spans="1:15" ht="11.25">
      <c r="A841" s="120"/>
      <c r="B841" s="242"/>
      <c r="C841" s="120"/>
      <c r="D841" s="120"/>
      <c r="E841" s="120"/>
      <c r="F841" s="120"/>
      <c r="G841" s="120"/>
      <c r="H841" s="120"/>
      <c r="I841" s="120"/>
      <c r="J841" s="120"/>
      <c r="K841" s="120"/>
      <c r="L841" s="178"/>
      <c r="M841" s="113"/>
      <c r="N841" s="113"/>
      <c r="O841" s="113"/>
    </row>
    <row r="842" spans="1:15" ht="11.25">
      <c r="A842" s="120"/>
      <c r="B842" s="242"/>
      <c r="C842" s="120"/>
      <c r="D842" s="120"/>
      <c r="E842" s="120"/>
      <c r="F842" s="120"/>
      <c r="G842" s="120"/>
      <c r="H842" s="120"/>
      <c r="I842" s="120"/>
      <c r="J842" s="120"/>
      <c r="K842" s="120"/>
      <c r="L842" s="178"/>
      <c r="M842" s="113"/>
      <c r="N842" s="113"/>
      <c r="O842" s="113"/>
    </row>
    <row r="843" spans="1:15" ht="11.25">
      <c r="A843" s="120"/>
      <c r="B843" s="242"/>
      <c r="C843" s="120"/>
      <c r="D843" s="120"/>
      <c r="E843" s="120"/>
      <c r="F843" s="120"/>
      <c r="G843" s="120"/>
      <c r="H843" s="120"/>
      <c r="I843" s="120"/>
      <c r="J843" s="120"/>
      <c r="K843" s="120"/>
      <c r="L843" s="178"/>
      <c r="M843" s="113"/>
      <c r="N843" s="113"/>
      <c r="O843" s="113"/>
    </row>
    <row r="844" spans="1:15" ht="11.25">
      <c r="A844" s="120"/>
      <c r="B844" s="242"/>
      <c r="C844" s="120"/>
      <c r="D844" s="120"/>
      <c r="E844" s="120"/>
      <c r="F844" s="120"/>
      <c r="G844" s="120"/>
      <c r="H844" s="120"/>
      <c r="I844" s="120"/>
      <c r="J844" s="120"/>
      <c r="K844" s="120"/>
      <c r="L844" s="178"/>
      <c r="M844" s="113"/>
      <c r="N844" s="113"/>
      <c r="O844" s="113"/>
    </row>
    <row r="845" spans="1:15" ht="11.25">
      <c r="A845" s="120"/>
      <c r="B845" s="242"/>
      <c r="C845" s="120"/>
      <c r="D845" s="120"/>
      <c r="E845" s="120"/>
      <c r="F845" s="120"/>
      <c r="G845" s="120"/>
      <c r="H845" s="120"/>
      <c r="I845" s="120"/>
      <c r="J845" s="120"/>
      <c r="K845" s="120"/>
      <c r="L845" s="178"/>
      <c r="M845" s="113"/>
      <c r="N845" s="113"/>
      <c r="O845" s="113"/>
    </row>
    <row r="846" spans="1:15" ht="11.25">
      <c r="A846" s="120"/>
      <c r="B846" s="242"/>
      <c r="C846" s="120"/>
      <c r="D846" s="120"/>
      <c r="E846" s="120"/>
      <c r="F846" s="120"/>
      <c r="G846" s="120"/>
      <c r="H846" s="120"/>
      <c r="I846" s="120"/>
      <c r="J846" s="120"/>
      <c r="K846" s="120"/>
      <c r="L846" s="178"/>
      <c r="M846" s="113"/>
      <c r="N846" s="113"/>
      <c r="O846" s="113"/>
    </row>
    <row r="847" spans="1:15" ht="11.25">
      <c r="A847" s="120"/>
      <c r="B847" s="242"/>
      <c r="C847" s="120"/>
      <c r="D847" s="120"/>
      <c r="E847" s="120"/>
      <c r="F847" s="120"/>
      <c r="G847" s="120"/>
      <c r="H847" s="120"/>
      <c r="I847" s="120"/>
      <c r="J847" s="120"/>
      <c r="K847" s="120"/>
      <c r="L847" s="178"/>
      <c r="M847" s="113"/>
      <c r="N847" s="113"/>
      <c r="O847" s="113"/>
    </row>
    <row r="848" spans="1:15" ht="11.25">
      <c r="A848" s="120"/>
      <c r="B848" s="242"/>
      <c r="C848" s="120"/>
      <c r="D848" s="120"/>
      <c r="E848" s="120"/>
      <c r="F848" s="120"/>
      <c r="G848" s="120"/>
      <c r="H848" s="120"/>
      <c r="I848" s="120"/>
      <c r="J848" s="120"/>
      <c r="K848" s="120"/>
      <c r="L848" s="178"/>
      <c r="M848" s="113"/>
      <c r="N848" s="113"/>
      <c r="O848" s="113"/>
    </row>
    <row r="849" spans="1:15" ht="11.25">
      <c r="A849" s="120"/>
      <c r="B849" s="242"/>
      <c r="C849" s="120"/>
      <c r="D849" s="120"/>
      <c r="E849" s="120"/>
      <c r="F849" s="120"/>
      <c r="G849" s="120"/>
      <c r="H849" s="120"/>
      <c r="I849" s="120"/>
      <c r="J849" s="120"/>
      <c r="K849" s="120"/>
      <c r="L849" s="178"/>
      <c r="M849" s="113"/>
      <c r="N849" s="113"/>
      <c r="O849" s="113"/>
    </row>
    <row r="850" spans="1:15" ht="11.25">
      <c r="A850" s="120"/>
      <c r="B850" s="242"/>
      <c r="C850" s="120"/>
      <c r="D850" s="120"/>
      <c r="E850" s="120"/>
      <c r="F850" s="120"/>
      <c r="G850" s="120"/>
      <c r="H850" s="120"/>
      <c r="I850" s="120"/>
      <c r="J850" s="120"/>
      <c r="K850" s="120"/>
      <c r="L850" s="178"/>
      <c r="M850" s="113"/>
      <c r="N850" s="113"/>
      <c r="O850" s="113"/>
    </row>
    <row r="851" spans="1:15" ht="11.25">
      <c r="A851" s="120"/>
      <c r="B851" s="242"/>
      <c r="C851" s="120"/>
      <c r="D851" s="120"/>
      <c r="E851" s="120"/>
      <c r="F851" s="120"/>
      <c r="G851" s="120"/>
      <c r="H851" s="120"/>
      <c r="I851" s="120"/>
      <c r="J851" s="120"/>
      <c r="K851" s="120"/>
      <c r="L851" s="178"/>
      <c r="M851" s="113"/>
      <c r="N851" s="113"/>
      <c r="O851" s="113"/>
    </row>
    <row r="852" spans="1:15" ht="11.25">
      <c r="A852" s="120"/>
      <c r="B852" s="242"/>
      <c r="C852" s="120"/>
      <c r="D852" s="120"/>
      <c r="E852" s="120"/>
      <c r="F852" s="120"/>
      <c r="G852" s="120"/>
      <c r="H852" s="120"/>
      <c r="I852" s="120"/>
      <c r="J852" s="120"/>
      <c r="K852" s="120"/>
      <c r="L852" s="178"/>
      <c r="M852" s="113"/>
      <c r="N852" s="113"/>
      <c r="O852" s="113"/>
    </row>
    <row r="853" spans="1:15" ht="11.25">
      <c r="A853" s="120"/>
      <c r="B853" s="242"/>
      <c r="C853" s="120"/>
      <c r="D853" s="120"/>
      <c r="E853" s="120"/>
      <c r="F853" s="120"/>
      <c r="G853" s="120"/>
      <c r="H853" s="120"/>
      <c r="I853" s="120"/>
      <c r="J853" s="120"/>
      <c r="K853" s="120"/>
      <c r="L853" s="178"/>
      <c r="M853" s="113"/>
      <c r="N853" s="113"/>
      <c r="O853" s="113"/>
    </row>
    <row r="854" spans="1:15" ht="11.25">
      <c r="A854" s="120"/>
      <c r="B854" s="242"/>
      <c r="C854" s="120"/>
      <c r="D854" s="120"/>
      <c r="E854" s="120"/>
      <c r="F854" s="120"/>
      <c r="G854" s="120"/>
      <c r="H854" s="120"/>
      <c r="I854" s="120"/>
      <c r="J854" s="120"/>
      <c r="K854" s="120"/>
      <c r="L854" s="178"/>
      <c r="M854" s="113"/>
      <c r="N854" s="113"/>
      <c r="O854" s="113"/>
    </row>
    <row r="855" spans="1:15" ht="11.25">
      <c r="A855" s="120"/>
      <c r="B855" s="242"/>
      <c r="C855" s="120"/>
      <c r="D855" s="120"/>
      <c r="E855" s="120"/>
      <c r="F855" s="120"/>
      <c r="G855" s="120"/>
      <c r="H855" s="120"/>
      <c r="I855" s="120"/>
      <c r="J855" s="120"/>
      <c r="K855" s="120"/>
      <c r="L855" s="178"/>
      <c r="M855" s="113"/>
      <c r="N855" s="113"/>
      <c r="O855" s="113"/>
    </row>
    <row r="856" spans="1:15" ht="11.25">
      <c r="A856" s="120"/>
      <c r="B856" s="242"/>
      <c r="C856" s="120"/>
      <c r="D856" s="120"/>
      <c r="E856" s="120"/>
      <c r="F856" s="120"/>
      <c r="G856" s="120"/>
      <c r="H856" s="120"/>
      <c r="I856" s="120"/>
      <c r="J856" s="120"/>
      <c r="K856" s="120"/>
      <c r="L856" s="178"/>
      <c r="M856" s="113"/>
      <c r="N856" s="113"/>
      <c r="O856" s="113"/>
    </row>
    <row r="857" spans="1:15" ht="11.25">
      <c r="A857" s="120"/>
      <c r="B857" s="242"/>
      <c r="C857" s="120"/>
      <c r="D857" s="120"/>
      <c r="E857" s="120"/>
      <c r="F857" s="120"/>
      <c r="G857" s="120"/>
      <c r="H857" s="120"/>
      <c r="I857" s="120"/>
      <c r="J857" s="120"/>
      <c r="K857" s="120"/>
      <c r="L857" s="178"/>
      <c r="M857" s="113"/>
      <c r="N857" s="113"/>
      <c r="O857" s="113"/>
    </row>
    <row r="858" spans="1:15" ht="11.25">
      <c r="A858" s="120"/>
      <c r="B858" s="242"/>
      <c r="C858" s="120"/>
      <c r="D858" s="120"/>
      <c r="E858" s="120"/>
      <c r="F858" s="120"/>
      <c r="G858" s="120"/>
      <c r="H858" s="120"/>
      <c r="I858" s="120"/>
      <c r="J858" s="120"/>
      <c r="K858" s="120"/>
      <c r="L858" s="178"/>
      <c r="M858" s="113"/>
      <c r="N858" s="113"/>
      <c r="O858" s="113"/>
    </row>
    <row r="859" spans="1:15" ht="11.25">
      <c r="A859" s="120"/>
      <c r="B859" s="242"/>
      <c r="C859" s="120"/>
      <c r="D859" s="120"/>
      <c r="E859" s="120"/>
      <c r="F859" s="120"/>
      <c r="G859" s="120"/>
      <c r="H859" s="120"/>
      <c r="I859" s="120"/>
      <c r="J859" s="120"/>
      <c r="K859" s="120"/>
      <c r="L859" s="178"/>
      <c r="M859" s="113"/>
      <c r="N859" s="113"/>
      <c r="O859" s="113"/>
    </row>
    <row r="860" spans="1:15" ht="11.25">
      <c r="A860" s="120"/>
      <c r="B860" s="242"/>
      <c r="C860" s="120"/>
      <c r="D860" s="120"/>
      <c r="E860" s="120"/>
      <c r="F860" s="120"/>
      <c r="G860" s="120"/>
      <c r="H860" s="120"/>
      <c r="I860" s="120"/>
      <c r="J860" s="120"/>
      <c r="K860" s="120"/>
      <c r="L860" s="178"/>
      <c r="M860" s="113"/>
      <c r="N860" s="113"/>
      <c r="O860" s="113"/>
    </row>
    <row r="861" spans="1:15" ht="11.25">
      <c r="A861" s="120"/>
      <c r="B861" s="242"/>
      <c r="C861" s="120"/>
      <c r="D861" s="120"/>
      <c r="E861" s="120"/>
      <c r="F861" s="120"/>
      <c r="G861" s="120"/>
      <c r="H861" s="120"/>
      <c r="I861" s="120"/>
      <c r="J861" s="120"/>
      <c r="K861" s="120"/>
      <c r="L861" s="178"/>
      <c r="M861" s="113"/>
      <c r="N861" s="113"/>
      <c r="O861" s="113"/>
    </row>
    <row r="862" spans="1:15" ht="11.25">
      <c r="A862" s="120"/>
      <c r="B862" s="242"/>
      <c r="C862" s="120"/>
      <c r="D862" s="120"/>
      <c r="E862" s="120"/>
      <c r="F862" s="120"/>
      <c r="G862" s="120"/>
      <c r="H862" s="120"/>
      <c r="I862" s="120"/>
      <c r="J862" s="120"/>
      <c r="K862" s="120"/>
      <c r="L862" s="178"/>
      <c r="M862" s="113"/>
      <c r="N862" s="113"/>
      <c r="O862" s="113"/>
    </row>
    <row r="863" spans="1:15" ht="11.25">
      <c r="A863" s="120"/>
      <c r="B863" s="242"/>
      <c r="C863" s="120"/>
      <c r="D863" s="120"/>
      <c r="E863" s="120"/>
      <c r="F863" s="120"/>
      <c r="G863" s="120"/>
      <c r="H863" s="120"/>
      <c r="I863" s="120"/>
      <c r="J863" s="120"/>
      <c r="K863" s="120"/>
      <c r="L863" s="178"/>
      <c r="M863" s="113"/>
      <c r="N863" s="113"/>
      <c r="O863" s="113"/>
    </row>
    <row r="864" spans="1:15" ht="11.25">
      <c r="A864" s="120"/>
      <c r="B864" s="242"/>
      <c r="C864" s="120"/>
      <c r="D864" s="120"/>
      <c r="E864" s="120"/>
      <c r="F864" s="120"/>
      <c r="G864" s="120"/>
      <c r="H864" s="120"/>
      <c r="I864" s="120"/>
      <c r="J864" s="120"/>
      <c r="K864" s="120"/>
      <c r="L864" s="178"/>
      <c r="M864" s="113"/>
      <c r="N864" s="113"/>
      <c r="O864" s="113"/>
    </row>
    <row r="865" spans="1:15" ht="11.25">
      <c r="A865" s="120"/>
      <c r="B865" s="242"/>
      <c r="C865" s="120"/>
      <c r="D865" s="120"/>
      <c r="E865" s="120"/>
      <c r="F865" s="120"/>
      <c r="G865" s="120"/>
      <c r="H865" s="120"/>
      <c r="I865" s="120"/>
      <c r="J865" s="120"/>
      <c r="K865" s="120"/>
      <c r="L865" s="178"/>
      <c r="M865" s="113"/>
      <c r="N865" s="113"/>
      <c r="O865" s="113"/>
    </row>
    <row r="866" spans="1:15" ht="11.25">
      <c r="A866" s="120"/>
      <c r="B866" s="242"/>
      <c r="C866" s="120"/>
      <c r="D866" s="120"/>
      <c r="E866" s="120"/>
      <c r="F866" s="120"/>
      <c r="G866" s="120"/>
      <c r="H866" s="120"/>
      <c r="I866" s="120"/>
      <c r="J866" s="120"/>
      <c r="K866" s="120"/>
      <c r="L866" s="178"/>
      <c r="M866" s="113"/>
      <c r="N866" s="113"/>
      <c r="O866" s="113"/>
    </row>
    <row r="867" spans="1:15" ht="11.25">
      <c r="A867" s="120"/>
      <c r="B867" s="242"/>
      <c r="C867" s="120"/>
      <c r="D867" s="120"/>
      <c r="E867" s="120"/>
      <c r="F867" s="120"/>
      <c r="G867" s="120"/>
      <c r="H867" s="120"/>
      <c r="I867" s="120"/>
      <c r="J867" s="120"/>
      <c r="K867" s="120"/>
      <c r="L867" s="178"/>
      <c r="M867" s="113"/>
      <c r="N867" s="113"/>
      <c r="O867" s="113"/>
    </row>
    <row r="868" spans="1:15" ht="11.25">
      <c r="A868" s="120"/>
      <c r="B868" s="242"/>
      <c r="C868" s="120"/>
      <c r="D868" s="120"/>
      <c r="E868" s="120"/>
      <c r="F868" s="120"/>
      <c r="G868" s="120"/>
      <c r="H868" s="120"/>
      <c r="I868" s="120"/>
      <c r="J868" s="120"/>
      <c r="K868" s="120"/>
      <c r="L868" s="178"/>
      <c r="M868" s="113"/>
      <c r="N868" s="113"/>
      <c r="O868" s="113"/>
    </row>
    <row r="869" spans="1:15" ht="11.25">
      <c r="A869" s="120"/>
      <c r="B869" s="242"/>
      <c r="C869" s="120"/>
      <c r="D869" s="120"/>
      <c r="E869" s="120"/>
      <c r="F869" s="120"/>
      <c r="G869" s="120"/>
      <c r="H869" s="120"/>
      <c r="I869" s="120"/>
      <c r="J869" s="120"/>
      <c r="K869" s="120"/>
      <c r="L869" s="178"/>
      <c r="M869" s="113"/>
      <c r="N869" s="113"/>
      <c r="O869" s="113"/>
    </row>
    <row r="870" spans="1:15" ht="11.25">
      <c r="A870" s="120"/>
      <c r="B870" s="242"/>
      <c r="C870" s="120"/>
      <c r="D870" s="120"/>
      <c r="E870" s="120"/>
      <c r="F870" s="120"/>
      <c r="G870" s="120"/>
      <c r="H870" s="120"/>
      <c r="I870" s="120"/>
      <c r="J870" s="120"/>
      <c r="K870" s="120"/>
      <c r="L870" s="178"/>
      <c r="M870" s="113"/>
      <c r="N870" s="113"/>
      <c r="O870" s="113"/>
    </row>
    <row r="871" spans="1:15" ht="11.25">
      <c r="A871" s="120"/>
      <c r="B871" s="242"/>
      <c r="C871" s="120"/>
      <c r="D871" s="120"/>
      <c r="E871" s="120"/>
      <c r="F871" s="120"/>
      <c r="G871" s="120"/>
      <c r="H871" s="120"/>
      <c r="I871" s="120"/>
      <c r="J871" s="120"/>
      <c r="K871" s="120"/>
      <c r="L871" s="178"/>
      <c r="M871" s="113"/>
      <c r="N871" s="113"/>
      <c r="O871" s="113"/>
    </row>
    <row r="872" spans="1:15" ht="11.25">
      <c r="A872" s="120"/>
      <c r="B872" s="242"/>
      <c r="C872" s="120"/>
      <c r="D872" s="120"/>
      <c r="E872" s="120"/>
      <c r="F872" s="120"/>
      <c r="G872" s="120"/>
      <c r="H872" s="120"/>
      <c r="I872" s="120"/>
      <c r="J872" s="120"/>
      <c r="K872" s="120"/>
      <c r="L872" s="178"/>
      <c r="M872" s="113"/>
      <c r="N872" s="113"/>
      <c r="O872" s="113"/>
    </row>
    <row r="873" spans="1:15" ht="11.25">
      <c r="A873" s="120"/>
      <c r="B873" s="242"/>
      <c r="C873" s="120"/>
      <c r="D873" s="120"/>
      <c r="E873" s="120"/>
      <c r="F873" s="120"/>
      <c r="G873" s="120"/>
      <c r="H873" s="120"/>
      <c r="I873" s="120"/>
      <c r="J873" s="120"/>
      <c r="K873" s="120"/>
      <c r="L873" s="178"/>
      <c r="M873" s="113"/>
      <c r="N873" s="113"/>
      <c r="O873" s="113"/>
    </row>
    <row r="874" spans="1:15" ht="11.25">
      <c r="A874" s="120"/>
      <c r="B874" s="242"/>
      <c r="C874" s="120"/>
      <c r="D874" s="120"/>
      <c r="E874" s="120"/>
      <c r="F874" s="120"/>
      <c r="G874" s="120"/>
      <c r="H874" s="120"/>
      <c r="I874" s="120"/>
      <c r="J874" s="120"/>
      <c r="K874" s="120"/>
      <c r="L874" s="178"/>
      <c r="M874" s="113"/>
      <c r="N874" s="113"/>
      <c r="O874" s="113"/>
    </row>
    <row r="875" spans="1:15" ht="11.25">
      <c r="A875" s="120"/>
      <c r="B875" s="242"/>
      <c r="C875" s="120"/>
      <c r="D875" s="120"/>
      <c r="E875" s="120"/>
      <c r="F875" s="120"/>
      <c r="G875" s="120"/>
      <c r="H875" s="120"/>
      <c r="I875" s="120"/>
      <c r="J875" s="120"/>
      <c r="K875" s="120"/>
      <c r="L875" s="178"/>
      <c r="M875" s="113"/>
      <c r="N875" s="113"/>
      <c r="O875" s="113"/>
    </row>
    <row r="876" spans="1:15" ht="11.25">
      <c r="A876" s="120"/>
      <c r="B876" s="242"/>
      <c r="C876" s="120"/>
      <c r="D876" s="120"/>
      <c r="E876" s="120"/>
      <c r="F876" s="120"/>
      <c r="G876" s="120"/>
      <c r="H876" s="120"/>
      <c r="I876" s="120"/>
      <c r="J876" s="120"/>
      <c r="K876" s="120"/>
      <c r="L876" s="178"/>
      <c r="M876" s="113"/>
      <c r="N876" s="113"/>
      <c r="O876" s="113"/>
    </row>
    <row r="877" spans="1:15" ht="11.25">
      <c r="A877" s="120"/>
      <c r="B877" s="242"/>
      <c r="C877" s="120"/>
      <c r="D877" s="120"/>
      <c r="E877" s="120"/>
      <c r="F877" s="120"/>
      <c r="G877" s="120"/>
      <c r="H877" s="120"/>
      <c r="I877" s="120"/>
      <c r="J877" s="120"/>
      <c r="K877" s="120"/>
      <c r="L877" s="178"/>
      <c r="M877" s="113"/>
      <c r="N877" s="113"/>
      <c r="O877" s="113"/>
    </row>
    <row r="878" spans="1:15" ht="11.25">
      <c r="A878" s="120"/>
      <c r="B878" s="242"/>
      <c r="C878" s="120"/>
      <c r="D878" s="120"/>
      <c r="E878" s="120"/>
      <c r="F878" s="120"/>
      <c r="G878" s="120"/>
      <c r="H878" s="120"/>
      <c r="I878" s="120"/>
      <c r="J878" s="120"/>
      <c r="K878" s="120"/>
      <c r="L878" s="178"/>
      <c r="M878" s="113"/>
      <c r="N878" s="113"/>
      <c r="O878" s="113"/>
    </row>
    <row r="879" spans="1:15" ht="11.25">
      <c r="A879" s="120"/>
      <c r="B879" s="242"/>
      <c r="C879" s="120"/>
      <c r="D879" s="120"/>
      <c r="E879" s="120"/>
      <c r="F879" s="120"/>
      <c r="G879" s="120"/>
      <c r="H879" s="120"/>
      <c r="I879" s="120"/>
      <c r="J879" s="120"/>
      <c r="K879" s="120"/>
      <c r="L879" s="178"/>
      <c r="M879" s="113"/>
      <c r="N879" s="113"/>
      <c r="O879" s="113"/>
    </row>
    <row r="880" spans="1:15" ht="11.25">
      <c r="A880" s="120"/>
      <c r="B880" s="242"/>
      <c r="C880" s="120"/>
      <c r="D880" s="120"/>
      <c r="E880" s="120"/>
      <c r="F880" s="120"/>
      <c r="G880" s="120"/>
      <c r="H880" s="120"/>
      <c r="I880" s="120"/>
      <c r="J880" s="120"/>
      <c r="K880" s="120"/>
      <c r="L880" s="178"/>
      <c r="M880" s="113"/>
      <c r="N880" s="113"/>
      <c r="O880" s="113"/>
    </row>
    <row r="881" spans="1:15" ht="11.25">
      <c r="A881" s="120"/>
      <c r="B881" s="242"/>
      <c r="C881" s="120"/>
      <c r="D881" s="120"/>
      <c r="E881" s="120"/>
      <c r="F881" s="120"/>
      <c r="G881" s="120"/>
      <c r="H881" s="120"/>
      <c r="I881" s="120"/>
      <c r="J881" s="120"/>
      <c r="K881" s="120"/>
      <c r="L881" s="178"/>
      <c r="M881" s="113"/>
      <c r="N881" s="113"/>
      <c r="O881" s="113"/>
    </row>
    <row r="882" spans="1:15" ht="11.25">
      <c r="A882" s="120"/>
      <c r="B882" s="242"/>
      <c r="C882" s="120"/>
      <c r="D882" s="120"/>
      <c r="E882" s="120"/>
      <c r="F882" s="120"/>
      <c r="G882" s="120"/>
      <c r="H882" s="120"/>
      <c r="I882" s="120"/>
      <c r="J882" s="120"/>
      <c r="K882" s="120"/>
      <c r="L882" s="178"/>
      <c r="M882" s="113"/>
      <c r="N882" s="113"/>
      <c r="O882" s="113"/>
    </row>
    <row r="883" spans="1:15" ht="11.25">
      <c r="A883" s="120"/>
      <c r="B883" s="242"/>
      <c r="C883" s="120"/>
      <c r="D883" s="120"/>
      <c r="E883" s="120"/>
      <c r="F883" s="120"/>
      <c r="G883" s="120"/>
      <c r="H883" s="120"/>
      <c r="I883" s="120"/>
      <c r="J883" s="120"/>
      <c r="K883" s="120"/>
      <c r="L883" s="178"/>
      <c r="M883" s="113"/>
      <c r="N883" s="113"/>
      <c r="O883" s="113"/>
    </row>
    <row r="884" spans="1:15" ht="11.25">
      <c r="A884" s="120"/>
      <c r="B884" s="242"/>
      <c r="C884" s="120"/>
      <c r="D884" s="120"/>
      <c r="E884" s="120"/>
      <c r="F884" s="120"/>
      <c r="G884" s="120"/>
      <c r="H884" s="120"/>
      <c r="I884" s="120"/>
      <c r="J884" s="120"/>
      <c r="K884" s="120"/>
      <c r="L884" s="178"/>
      <c r="M884" s="113"/>
      <c r="N884" s="113"/>
      <c r="O884" s="113"/>
    </row>
    <row r="885" spans="1:15" ht="11.25">
      <c r="A885" s="120"/>
      <c r="B885" s="242"/>
      <c r="C885" s="120"/>
      <c r="D885" s="120"/>
      <c r="E885" s="120"/>
      <c r="F885" s="120"/>
      <c r="G885" s="120"/>
      <c r="H885" s="120"/>
      <c r="I885" s="120"/>
      <c r="J885" s="120"/>
      <c r="K885" s="120"/>
      <c r="L885" s="178"/>
      <c r="M885" s="113"/>
      <c r="N885" s="113"/>
      <c r="O885" s="113"/>
    </row>
    <row r="886" spans="1:15" ht="11.25">
      <c r="A886" s="120"/>
      <c r="B886" s="242"/>
      <c r="C886" s="120"/>
      <c r="D886" s="120"/>
      <c r="E886" s="120"/>
      <c r="F886" s="120"/>
      <c r="G886" s="120"/>
      <c r="H886" s="120"/>
      <c r="I886" s="120"/>
      <c r="J886" s="120"/>
      <c r="K886" s="120"/>
      <c r="L886" s="178"/>
      <c r="M886" s="113"/>
      <c r="N886" s="113"/>
      <c r="O886" s="113"/>
    </row>
    <row r="887" spans="1:15" ht="11.25">
      <c r="A887" s="120"/>
      <c r="B887" s="242"/>
      <c r="C887" s="120"/>
      <c r="D887" s="120"/>
      <c r="E887" s="120"/>
      <c r="F887" s="120"/>
      <c r="G887" s="120"/>
      <c r="H887" s="120"/>
      <c r="I887" s="120"/>
      <c r="J887" s="120"/>
      <c r="K887" s="120"/>
      <c r="L887" s="178"/>
      <c r="M887" s="113"/>
      <c r="N887" s="113"/>
      <c r="O887" s="113"/>
    </row>
    <row r="888" spans="1:15" ht="11.25">
      <c r="A888" s="120"/>
      <c r="B888" s="242"/>
      <c r="C888" s="120"/>
      <c r="D888" s="120"/>
      <c r="E888" s="120"/>
      <c r="F888" s="120"/>
      <c r="G888" s="120"/>
      <c r="H888" s="120"/>
      <c r="I888" s="120"/>
      <c r="J888" s="120"/>
      <c r="K888" s="120"/>
      <c r="L888" s="178"/>
      <c r="M888" s="113"/>
      <c r="N888" s="113"/>
      <c r="O888" s="113"/>
    </row>
    <row r="889" spans="1:15" ht="11.25">
      <c r="A889" s="120"/>
      <c r="B889" s="242"/>
      <c r="C889" s="120"/>
      <c r="D889" s="120"/>
      <c r="E889" s="120"/>
      <c r="F889" s="120"/>
      <c r="G889" s="120"/>
      <c r="H889" s="120"/>
      <c r="I889" s="120"/>
      <c r="J889" s="120"/>
      <c r="K889" s="120"/>
      <c r="L889" s="178"/>
      <c r="M889" s="113"/>
      <c r="N889" s="113"/>
      <c r="O889" s="113"/>
    </row>
    <row r="890" spans="1:15" ht="11.25">
      <c r="A890" s="120"/>
      <c r="B890" s="242"/>
      <c r="C890" s="120"/>
      <c r="D890" s="120"/>
      <c r="E890" s="120"/>
      <c r="F890" s="120"/>
      <c r="G890" s="120"/>
      <c r="H890" s="120"/>
      <c r="I890" s="120"/>
      <c r="J890" s="120"/>
      <c r="K890" s="120"/>
      <c r="L890" s="178"/>
      <c r="M890" s="113"/>
      <c r="N890" s="113"/>
      <c r="O890" s="113"/>
    </row>
    <row r="891" spans="1:15" ht="11.25">
      <c r="A891" s="120"/>
      <c r="B891" s="242"/>
      <c r="C891" s="120"/>
      <c r="D891" s="120"/>
      <c r="E891" s="120"/>
      <c r="F891" s="120"/>
      <c r="G891" s="120"/>
      <c r="H891" s="120"/>
      <c r="I891" s="120"/>
      <c r="J891" s="120"/>
      <c r="K891" s="120"/>
      <c r="L891" s="178"/>
      <c r="M891" s="113"/>
      <c r="N891" s="113"/>
      <c r="O891" s="113"/>
    </row>
    <row r="892" spans="1:15" ht="11.25">
      <c r="A892" s="120"/>
      <c r="B892" s="242"/>
      <c r="C892" s="120"/>
      <c r="D892" s="120"/>
      <c r="E892" s="120"/>
      <c r="F892" s="120"/>
      <c r="G892" s="120"/>
      <c r="H892" s="120"/>
      <c r="I892" s="120"/>
      <c r="J892" s="120"/>
      <c r="K892" s="120"/>
      <c r="L892" s="178"/>
      <c r="M892" s="113"/>
      <c r="N892" s="113"/>
      <c r="O892" s="113"/>
    </row>
    <row r="893" spans="1:15" ht="11.25">
      <c r="A893" s="120"/>
      <c r="B893" s="242"/>
      <c r="C893" s="120"/>
      <c r="D893" s="120"/>
      <c r="E893" s="120"/>
      <c r="F893" s="120"/>
      <c r="G893" s="120"/>
      <c r="H893" s="120"/>
      <c r="I893" s="120"/>
      <c r="J893" s="120"/>
      <c r="K893" s="120"/>
      <c r="L893" s="178"/>
      <c r="M893" s="113"/>
      <c r="N893" s="113"/>
      <c r="O893" s="113"/>
    </row>
    <row r="894" spans="1:15" ht="11.25">
      <c r="A894" s="120"/>
      <c r="B894" s="242"/>
      <c r="C894" s="120"/>
      <c r="D894" s="120"/>
      <c r="E894" s="120"/>
      <c r="F894" s="120"/>
      <c r="G894" s="120"/>
      <c r="H894" s="120"/>
      <c r="I894" s="120"/>
      <c r="J894" s="120"/>
      <c r="K894" s="120"/>
      <c r="L894" s="178"/>
      <c r="M894" s="113"/>
      <c r="N894" s="113"/>
      <c r="O894" s="113"/>
    </row>
    <row r="895" spans="1:15" ht="11.25">
      <c r="A895" s="120"/>
      <c r="B895" s="242"/>
      <c r="C895" s="120"/>
      <c r="D895" s="120"/>
      <c r="E895" s="120"/>
      <c r="F895" s="120"/>
      <c r="G895" s="120"/>
      <c r="H895" s="120"/>
      <c r="I895" s="120"/>
      <c r="J895" s="120"/>
      <c r="K895" s="120"/>
      <c r="L895" s="178"/>
      <c r="M895" s="113"/>
      <c r="N895" s="113"/>
      <c r="O895" s="113"/>
    </row>
    <row r="896" spans="1:15" ht="11.25">
      <c r="A896" s="120"/>
      <c r="B896" s="242"/>
      <c r="C896" s="120"/>
      <c r="D896" s="120"/>
      <c r="E896" s="120"/>
      <c r="F896" s="120"/>
      <c r="G896" s="120"/>
      <c r="H896" s="120"/>
      <c r="I896" s="120"/>
      <c r="J896" s="120"/>
      <c r="K896" s="120"/>
      <c r="L896" s="178"/>
      <c r="M896" s="113"/>
      <c r="N896" s="113"/>
      <c r="O896" s="113"/>
    </row>
    <row r="897" spans="1:15" ht="11.25">
      <c r="A897" s="120"/>
      <c r="B897" s="242"/>
      <c r="C897" s="120"/>
      <c r="D897" s="120"/>
      <c r="E897" s="120"/>
      <c r="F897" s="120"/>
      <c r="G897" s="120"/>
      <c r="H897" s="120"/>
      <c r="I897" s="120"/>
      <c r="J897" s="120"/>
      <c r="K897" s="120"/>
      <c r="L897" s="178"/>
      <c r="M897" s="113"/>
      <c r="N897" s="113"/>
      <c r="O897" s="113"/>
    </row>
    <row r="898" spans="1:15" ht="11.25">
      <c r="A898" s="120"/>
      <c r="B898" s="242"/>
      <c r="C898" s="120"/>
      <c r="D898" s="120"/>
      <c r="E898" s="120"/>
      <c r="F898" s="120"/>
      <c r="G898" s="120"/>
      <c r="H898" s="120"/>
      <c r="I898" s="120"/>
      <c r="J898" s="120"/>
      <c r="K898" s="120"/>
      <c r="L898" s="178"/>
      <c r="M898" s="113"/>
      <c r="N898" s="113"/>
      <c r="O898" s="113"/>
    </row>
    <row r="899" spans="1:15" ht="11.25">
      <c r="A899" s="120"/>
      <c r="B899" s="242"/>
      <c r="C899" s="120"/>
      <c r="D899" s="120"/>
      <c r="E899" s="120"/>
      <c r="F899" s="120"/>
      <c r="G899" s="120"/>
      <c r="H899" s="120"/>
      <c r="I899" s="120"/>
      <c r="J899" s="120"/>
      <c r="K899" s="120"/>
      <c r="L899" s="178"/>
      <c r="M899" s="113"/>
      <c r="N899" s="113"/>
      <c r="O899" s="113"/>
    </row>
    <row r="900" spans="1:15" ht="11.25">
      <c r="A900" s="120"/>
      <c r="B900" s="242"/>
      <c r="C900" s="120"/>
      <c r="D900" s="120"/>
      <c r="E900" s="120"/>
      <c r="F900" s="120"/>
      <c r="G900" s="120"/>
      <c r="H900" s="120"/>
      <c r="I900" s="120"/>
      <c r="J900" s="120"/>
      <c r="K900" s="120"/>
      <c r="L900" s="178"/>
      <c r="M900" s="113"/>
      <c r="N900" s="113"/>
      <c r="O900" s="113"/>
    </row>
    <row r="901" spans="1:15" ht="11.25">
      <c r="A901" s="120"/>
      <c r="B901" s="242"/>
      <c r="C901" s="120"/>
      <c r="D901" s="120"/>
      <c r="E901" s="120"/>
      <c r="F901" s="120"/>
      <c r="G901" s="120"/>
      <c r="H901" s="120"/>
      <c r="I901" s="120"/>
      <c r="J901" s="120"/>
      <c r="K901" s="120"/>
      <c r="L901" s="178"/>
      <c r="M901" s="113"/>
      <c r="N901" s="113"/>
      <c r="O901" s="113"/>
    </row>
    <row r="902" spans="1:15" ht="11.25">
      <c r="A902" s="120"/>
      <c r="B902" s="242"/>
      <c r="C902" s="120"/>
      <c r="D902" s="120"/>
      <c r="E902" s="120"/>
      <c r="F902" s="120"/>
      <c r="G902" s="120"/>
      <c r="H902" s="120"/>
      <c r="I902" s="120"/>
      <c r="J902" s="120"/>
      <c r="K902" s="120"/>
      <c r="L902" s="178"/>
      <c r="M902" s="113"/>
      <c r="N902" s="113"/>
      <c r="O902" s="113"/>
    </row>
    <row r="903" spans="1:15" ht="11.25">
      <c r="A903" s="120"/>
      <c r="B903" s="242"/>
      <c r="C903" s="120"/>
      <c r="D903" s="120"/>
      <c r="E903" s="120"/>
      <c r="F903" s="120"/>
      <c r="G903" s="120"/>
      <c r="H903" s="120"/>
      <c r="I903" s="120"/>
      <c r="J903" s="120"/>
      <c r="K903" s="120"/>
      <c r="L903" s="178"/>
      <c r="M903" s="113"/>
      <c r="N903" s="113"/>
      <c r="O903" s="113"/>
    </row>
    <row r="904" spans="1:15" ht="11.25">
      <c r="A904" s="120"/>
      <c r="B904" s="242"/>
      <c r="C904" s="120"/>
      <c r="D904" s="120"/>
      <c r="E904" s="120"/>
      <c r="F904" s="120"/>
      <c r="G904" s="120"/>
      <c r="H904" s="120"/>
      <c r="I904" s="120"/>
      <c r="J904" s="120"/>
      <c r="K904" s="120"/>
      <c r="L904" s="178"/>
      <c r="M904" s="113"/>
      <c r="N904" s="113"/>
      <c r="O904" s="113"/>
    </row>
    <row r="905" spans="1:15" ht="11.25">
      <c r="A905" s="120"/>
      <c r="B905" s="242"/>
      <c r="C905" s="120"/>
      <c r="D905" s="120"/>
      <c r="E905" s="120"/>
      <c r="F905" s="120"/>
      <c r="G905" s="120"/>
      <c r="H905" s="120"/>
      <c r="I905" s="120"/>
      <c r="J905" s="120"/>
      <c r="K905" s="120"/>
      <c r="L905" s="178"/>
      <c r="M905" s="113"/>
      <c r="N905" s="113"/>
      <c r="O905" s="113"/>
    </row>
    <row r="906" spans="1:15" ht="11.25">
      <c r="A906" s="120"/>
      <c r="B906" s="242"/>
      <c r="C906" s="120"/>
      <c r="D906" s="120"/>
      <c r="E906" s="120"/>
      <c r="F906" s="120"/>
      <c r="G906" s="120"/>
      <c r="H906" s="120"/>
      <c r="I906" s="120"/>
      <c r="J906" s="120"/>
      <c r="K906" s="120"/>
      <c r="L906" s="178"/>
      <c r="M906" s="113"/>
      <c r="N906" s="113"/>
      <c r="O906" s="113"/>
    </row>
    <row r="907" spans="1:15" ht="11.25">
      <c r="A907" s="120"/>
      <c r="B907" s="242"/>
      <c r="C907" s="120"/>
      <c r="D907" s="120"/>
      <c r="E907" s="120"/>
      <c r="F907" s="120"/>
      <c r="G907" s="120"/>
      <c r="H907" s="120"/>
      <c r="I907" s="120"/>
      <c r="J907" s="120"/>
      <c r="K907" s="120"/>
      <c r="L907" s="178"/>
      <c r="M907" s="113"/>
      <c r="N907" s="113"/>
      <c r="O907" s="113"/>
    </row>
    <row r="908" spans="1:15" ht="11.25">
      <c r="A908" s="120"/>
      <c r="B908" s="242"/>
      <c r="C908" s="120"/>
      <c r="D908" s="120"/>
      <c r="E908" s="120"/>
      <c r="F908" s="120"/>
      <c r="G908" s="120"/>
      <c r="H908" s="120"/>
      <c r="I908" s="120"/>
      <c r="J908" s="120"/>
      <c r="K908" s="120"/>
      <c r="L908" s="178"/>
      <c r="M908" s="113"/>
      <c r="N908" s="113"/>
      <c r="O908" s="113"/>
    </row>
    <row r="909" spans="1:15" ht="11.25">
      <c r="A909" s="120"/>
      <c r="B909" s="242"/>
      <c r="C909" s="120"/>
      <c r="D909" s="120"/>
      <c r="E909" s="120"/>
      <c r="F909" s="120"/>
      <c r="G909" s="120"/>
      <c r="H909" s="120"/>
      <c r="I909" s="120"/>
      <c r="J909" s="120"/>
      <c r="K909" s="120"/>
      <c r="L909" s="178"/>
      <c r="M909" s="113"/>
      <c r="N909" s="113"/>
      <c r="O909" s="113"/>
    </row>
    <row r="910" spans="1:15" ht="11.25">
      <c r="A910" s="120"/>
      <c r="B910" s="242"/>
      <c r="C910" s="120"/>
      <c r="D910" s="120"/>
      <c r="E910" s="120"/>
      <c r="F910" s="120"/>
      <c r="G910" s="120"/>
      <c r="H910" s="120"/>
      <c r="I910" s="120"/>
      <c r="J910" s="120"/>
      <c r="K910" s="120"/>
      <c r="L910" s="178"/>
      <c r="M910" s="113"/>
      <c r="N910" s="113"/>
      <c r="O910" s="113"/>
    </row>
    <row r="911" spans="1:15" ht="11.25">
      <c r="A911" s="120"/>
      <c r="B911" s="242"/>
      <c r="C911" s="120"/>
      <c r="D911" s="120"/>
      <c r="E911" s="120"/>
      <c r="F911" s="120"/>
      <c r="G911" s="120"/>
      <c r="H911" s="120"/>
      <c r="I911" s="120"/>
      <c r="J911" s="120"/>
      <c r="K911" s="120"/>
      <c r="L911" s="178"/>
      <c r="M911" s="113"/>
      <c r="N911" s="113"/>
      <c r="O911" s="113"/>
    </row>
    <row r="912" spans="1:15" ht="11.25">
      <c r="A912" s="120"/>
      <c r="B912" s="242"/>
      <c r="C912" s="120"/>
      <c r="D912" s="120"/>
      <c r="E912" s="120"/>
      <c r="F912" s="120"/>
      <c r="G912" s="120"/>
      <c r="H912" s="120"/>
      <c r="I912" s="120"/>
      <c r="J912" s="120"/>
      <c r="K912" s="120"/>
      <c r="L912" s="178"/>
      <c r="M912" s="113"/>
      <c r="N912" s="113"/>
      <c r="O912" s="113"/>
    </row>
    <row r="913" spans="1:15" ht="11.25">
      <c r="A913" s="120"/>
      <c r="B913" s="242"/>
      <c r="C913" s="120"/>
      <c r="D913" s="120"/>
      <c r="E913" s="120"/>
      <c r="F913" s="120"/>
      <c r="G913" s="120"/>
      <c r="H913" s="120"/>
      <c r="I913" s="120"/>
      <c r="J913" s="120"/>
      <c r="K913" s="120"/>
      <c r="L913" s="178"/>
      <c r="M913" s="113"/>
      <c r="N913" s="113"/>
      <c r="O913" s="113"/>
    </row>
    <row r="914" spans="1:15" ht="11.25">
      <c r="A914" s="120"/>
      <c r="B914" s="242"/>
      <c r="C914" s="120"/>
      <c r="D914" s="120"/>
      <c r="E914" s="120"/>
      <c r="F914" s="120"/>
      <c r="G914" s="120"/>
      <c r="H914" s="120"/>
      <c r="I914" s="120"/>
      <c r="J914" s="120"/>
      <c r="K914" s="120"/>
      <c r="L914" s="178"/>
      <c r="M914" s="113"/>
      <c r="N914" s="113"/>
      <c r="O914" s="113"/>
    </row>
    <row r="915" spans="1:15" ht="11.25">
      <c r="A915" s="120"/>
      <c r="B915" s="242"/>
      <c r="C915" s="120"/>
      <c r="D915" s="120"/>
      <c r="E915" s="120"/>
      <c r="F915" s="120"/>
      <c r="G915" s="120"/>
      <c r="H915" s="120"/>
      <c r="I915" s="120"/>
      <c r="J915" s="120"/>
      <c r="K915" s="120"/>
      <c r="L915" s="178"/>
      <c r="M915" s="113"/>
      <c r="N915" s="113"/>
      <c r="O915" s="113"/>
    </row>
    <row r="916" spans="1:15" ht="11.25">
      <c r="A916" s="120"/>
      <c r="B916" s="242"/>
      <c r="C916" s="120"/>
      <c r="D916" s="120"/>
      <c r="E916" s="120"/>
      <c r="F916" s="120"/>
      <c r="G916" s="120"/>
      <c r="H916" s="120"/>
      <c r="I916" s="120"/>
      <c r="J916" s="120"/>
      <c r="K916" s="120"/>
      <c r="L916" s="178"/>
      <c r="M916" s="113"/>
      <c r="N916" s="113"/>
      <c r="O916" s="113"/>
    </row>
    <row r="917" spans="1:15" ht="11.25">
      <c r="A917" s="120"/>
      <c r="B917" s="242"/>
      <c r="C917" s="120"/>
      <c r="D917" s="120"/>
      <c r="E917" s="120"/>
      <c r="F917" s="120"/>
      <c r="G917" s="120"/>
      <c r="H917" s="120"/>
      <c r="I917" s="120"/>
      <c r="J917" s="120"/>
      <c r="K917" s="120"/>
      <c r="L917" s="178"/>
      <c r="M917" s="113"/>
      <c r="N917" s="113"/>
      <c r="O917" s="113"/>
    </row>
    <row r="918" spans="1:15" ht="11.25">
      <c r="A918" s="120"/>
      <c r="B918" s="242"/>
      <c r="C918" s="120"/>
      <c r="D918" s="120"/>
      <c r="E918" s="120"/>
      <c r="F918" s="120"/>
      <c r="G918" s="120"/>
      <c r="H918" s="120"/>
      <c r="I918" s="120"/>
      <c r="J918" s="120"/>
      <c r="K918" s="120"/>
      <c r="L918" s="178"/>
      <c r="M918" s="113"/>
      <c r="N918" s="113"/>
      <c r="O918" s="113"/>
    </row>
    <row r="919" spans="1:15" ht="11.25">
      <c r="A919" s="120"/>
      <c r="B919" s="242"/>
      <c r="C919" s="120"/>
      <c r="D919" s="120"/>
      <c r="E919" s="120"/>
      <c r="F919" s="120"/>
      <c r="G919" s="120"/>
      <c r="H919" s="120"/>
      <c r="I919" s="120"/>
      <c r="J919" s="120"/>
      <c r="K919" s="120"/>
      <c r="L919" s="178"/>
      <c r="M919" s="113"/>
      <c r="N919" s="113"/>
      <c r="O919" s="113"/>
    </row>
    <row r="920" spans="1:15" ht="11.25">
      <c r="A920" s="120"/>
      <c r="B920" s="242"/>
      <c r="C920" s="120"/>
      <c r="D920" s="120"/>
      <c r="E920" s="120"/>
      <c r="F920" s="120"/>
      <c r="G920" s="120"/>
      <c r="H920" s="120"/>
      <c r="I920" s="120"/>
      <c r="J920" s="120"/>
      <c r="K920" s="120"/>
      <c r="L920" s="178"/>
      <c r="M920" s="113"/>
      <c r="N920" s="113"/>
      <c r="O920" s="113"/>
    </row>
    <row r="921" spans="1:15" ht="11.25">
      <c r="A921" s="120"/>
      <c r="B921" s="242"/>
      <c r="C921" s="120"/>
      <c r="D921" s="120"/>
      <c r="E921" s="120"/>
      <c r="F921" s="120"/>
      <c r="G921" s="120"/>
      <c r="H921" s="120"/>
      <c r="I921" s="120"/>
      <c r="J921" s="120"/>
      <c r="K921" s="120"/>
      <c r="L921" s="178"/>
      <c r="M921" s="113"/>
      <c r="N921" s="113"/>
      <c r="O921" s="113"/>
    </row>
    <row r="922" spans="1:15" ht="11.25">
      <c r="A922" s="120"/>
      <c r="B922" s="242"/>
      <c r="C922" s="120"/>
      <c r="D922" s="120"/>
      <c r="E922" s="120"/>
      <c r="F922" s="120"/>
      <c r="G922" s="120"/>
      <c r="H922" s="120"/>
      <c r="I922" s="120"/>
      <c r="J922" s="120"/>
      <c r="K922" s="120"/>
      <c r="L922" s="178"/>
      <c r="M922" s="113"/>
      <c r="N922" s="113"/>
      <c r="O922" s="113"/>
    </row>
    <row r="923" spans="1:15" ht="11.25">
      <c r="A923" s="120"/>
      <c r="B923" s="242"/>
      <c r="C923" s="120"/>
      <c r="D923" s="120"/>
      <c r="E923" s="120"/>
      <c r="F923" s="120"/>
      <c r="G923" s="120"/>
      <c r="H923" s="120"/>
      <c r="I923" s="120"/>
      <c r="J923" s="120"/>
      <c r="K923" s="120"/>
      <c r="L923" s="178"/>
      <c r="M923" s="113"/>
      <c r="N923" s="113"/>
      <c r="O923" s="113"/>
    </row>
    <row r="924" spans="1:15" ht="11.25">
      <c r="A924" s="120"/>
      <c r="B924" s="242"/>
      <c r="C924" s="120"/>
      <c r="D924" s="120"/>
      <c r="E924" s="120"/>
      <c r="F924" s="120"/>
      <c r="G924" s="120"/>
      <c r="H924" s="120"/>
      <c r="I924" s="120"/>
      <c r="J924" s="120"/>
      <c r="K924" s="120"/>
      <c r="L924" s="178"/>
      <c r="M924" s="113"/>
      <c r="N924" s="113"/>
      <c r="O924" s="113"/>
    </row>
    <row r="925" spans="1:15" ht="11.25">
      <c r="A925" s="120"/>
      <c r="B925" s="242"/>
      <c r="C925" s="120"/>
      <c r="D925" s="120"/>
      <c r="E925" s="120"/>
      <c r="F925" s="120"/>
      <c r="G925" s="120"/>
      <c r="H925" s="120"/>
      <c r="I925" s="120"/>
      <c r="J925" s="120"/>
      <c r="K925" s="120"/>
      <c r="L925" s="178"/>
      <c r="M925" s="113"/>
      <c r="N925" s="113"/>
      <c r="O925" s="113"/>
    </row>
    <row r="926" spans="1:15" ht="11.25">
      <c r="A926" s="120"/>
      <c r="B926" s="242"/>
      <c r="C926" s="120"/>
      <c r="D926" s="120"/>
      <c r="E926" s="120"/>
      <c r="F926" s="120"/>
      <c r="G926" s="120"/>
      <c r="H926" s="120"/>
      <c r="I926" s="120"/>
      <c r="J926" s="120"/>
      <c r="K926" s="120"/>
      <c r="L926" s="178"/>
      <c r="M926" s="113"/>
      <c r="N926" s="113"/>
      <c r="O926" s="113"/>
    </row>
    <row r="927" spans="1:15" ht="11.25">
      <c r="A927" s="120"/>
      <c r="B927" s="242"/>
      <c r="C927" s="120"/>
      <c r="D927" s="120"/>
      <c r="E927" s="120"/>
      <c r="F927" s="120"/>
      <c r="G927" s="120"/>
      <c r="H927" s="120"/>
      <c r="I927" s="120"/>
      <c r="J927" s="120"/>
      <c r="K927" s="120"/>
      <c r="L927" s="178"/>
      <c r="M927" s="113"/>
      <c r="N927" s="113"/>
      <c r="O927" s="113"/>
    </row>
    <row r="928" spans="1:15" ht="11.25">
      <c r="A928" s="120"/>
      <c r="B928" s="242"/>
      <c r="C928" s="120"/>
      <c r="D928" s="120"/>
      <c r="E928" s="120"/>
      <c r="F928" s="120"/>
      <c r="G928" s="120"/>
      <c r="H928" s="120"/>
      <c r="I928" s="120"/>
      <c r="J928" s="120"/>
      <c r="K928" s="120"/>
      <c r="L928" s="178"/>
      <c r="M928" s="113"/>
      <c r="N928" s="113"/>
      <c r="O928" s="113"/>
    </row>
    <row r="929" spans="1:15" ht="11.25">
      <c r="A929" s="120"/>
      <c r="B929" s="242"/>
      <c r="C929" s="120"/>
      <c r="D929" s="120"/>
      <c r="E929" s="120"/>
      <c r="F929" s="120"/>
      <c r="G929" s="120"/>
      <c r="H929" s="120"/>
      <c r="I929" s="120"/>
      <c r="J929" s="120"/>
      <c r="K929" s="120"/>
      <c r="L929" s="178"/>
      <c r="M929" s="113"/>
      <c r="N929" s="113"/>
      <c r="O929" s="113"/>
    </row>
    <row r="930" spans="1:15" ht="11.25">
      <c r="A930" s="120"/>
      <c r="B930" s="242"/>
      <c r="C930" s="120"/>
      <c r="D930" s="120"/>
      <c r="E930" s="120"/>
      <c r="F930" s="120"/>
      <c r="G930" s="120"/>
      <c r="H930" s="120"/>
      <c r="I930" s="120"/>
      <c r="J930" s="120"/>
      <c r="K930" s="120"/>
      <c r="L930" s="178"/>
      <c r="M930" s="113"/>
      <c r="N930" s="113"/>
      <c r="O930" s="113"/>
    </row>
    <row r="931" spans="1:15" ht="11.25">
      <c r="A931" s="120"/>
      <c r="B931" s="242"/>
      <c r="C931" s="120"/>
      <c r="D931" s="120"/>
      <c r="E931" s="120"/>
      <c r="F931" s="120"/>
      <c r="G931" s="120"/>
      <c r="H931" s="120"/>
      <c r="I931" s="120"/>
      <c r="J931" s="120"/>
      <c r="K931" s="120"/>
      <c r="L931" s="178"/>
      <c r="M931" s="113"/>
      <c r="N931" s="113"/>
      <c r="O931" s="113"/>
    </row>
    <row r="932" spans="1:15" ht="11.25">
      <c r="A932" s="120"/>
      <c r="B932" s="242"/>
      <c r="C932" s="120"/>
      <c r="D932" s="120"/>
      <c r="E932" s="120"/>
      <c r="F932" s="120"/>
      <c r="G932" s="120"/>
      <c r="H932" s="120"/>
      <c r="I932" s="120"/>
      <c r="J932" s="120"/>
      <c r="K932" s="120"/>
      <c r="L932" s="178"/>
      <c r="M932" s="113"/>
      <c r="N932" s="113"/>
      <c r="O932" s="113"/>
    </row>
    <row r="933" spans="1:15" ht="11.25">
      <c r="A933" s="120"/>
      <c r="B933" s="242"/>
      <c r="C933" s="120"/>
      <c r="D933" s="120"/>
      <c r="E933" s="120"/>
      <c r="F933" s="120"/>
      <c r="G933" s="120"/>
      <c r="H933" s="120"/>
      <c r="I933" s="120"/>
      <c r="J933" s="120"/>
      <c r="K933" s="120"/>
      <c r="L933" s="178"/>
      <c r="M933" s="113"/>
      <c r="N933" s="113"/>
      <c r="O933" s="113"/>
    </row>
    <row r="934" spans="1:15" ht="11.25">
      <c r="A934" s="120"/>
      <c r="B934" s="242"/>
      <c r="C934" s="120"/>
      <c r="D934" s="120"/>
      <c r="E934" s="120"/>
      <c r="F934" s="120"/>
      <c r="G934" s="120"/>
      <c r="H934" s="120"/>
      <c r="I934" s="120"/>
      <c r="J934" s="120"/>
      <c r="K934" s="120"/>
      <c r="L934" s="178"/>
      <c r="M934" s="113"/>
      <c r="N934" s="113"/>
      <c r="O934" s="113"/>
    </row>
    <row r="935" spans="1:15" ht="11.25">
      <c r="A935" s="120"/>
      <c r="B935" s="242"/>
      <c r="C935" s="120"/>
      <c r="D935" s="120"/>
      <c r="E935" s="120"/>
      <c r="F935" s="120"/>
      <c r="G935" s="120"/>
      <c r="H935" s="120"/>
      <c r="I935" s="120"/>
      <c r="J935" s="120"/>
      <c r="K935" s="120"/>
      <c r="L935" s="178"/>
      <c r="M935" s="113"/>
      <c r="N935" s="113"/>
      <c r="O935" s="113"/>
    </row>
    <row r="936" spans="1:15" ht="11.25">
      <c r="A936" s="120"/>
      <c r="B936" s="242"/>
      <c r="C936" s="120"/>
      <c r="D936" s="120"/>
      <c r="E936" s="120"/>
      <c r="F936" s="120"/>
      <c r="G936" s="120"/>
      <c r="H936" s="120"/>
      <c r="I936" s="120"/>
      <c r="J936" s="120"/>
      <c r="K936" s="120"/>
      <c r="L936" s="178"/>
      <c r="M936" s="113"/>
      <c r="N936" s="113"/>
      <c r="O936" s="113"/>
    </row>
    <row r="937" spans="1:15" ht="11.25">
      <c r="A937" s="120"/>
      <c r="B937" s="242"/>
      <c r="C937" s="120"/>
      <c r="D937" s="120"/>
      <c r="E937" s="120"/>
      <c r="F937" s="120"/>
      <c r="G937" s="120"/>
      <c r="H937" s="120"/>
      <c r="I937" s="120"/>
      <c r="J937" s="120"/>
      <c r="K937" s="120"/>
      <c r="L937" s="178"/>
      <c r="M937" s="113"/>
      <c r="N937" s="113"/>
      <c r="O937" s="113"/>
    </row>
    <row r="938" spans="1:15" ht="11.25">
      <c r="A938" s="120"/>
      <c r="B938" s="242"/>
      <c r="C938" s="120"/>
      <c r="D938" s="120"/>
      <c r="E938" s="120"/>
      <c r="F938" s="120"/>
      <c r="G938" s="120"/>
      <c r="H938" s="120"/>
      <c r="I938" s="120"/>
      <c r="J938" s="120"/>
      <c r="K938" s="120"/>
      <c r="L938" s="178"/>
      <c r="M938" s="113"/>
      <c r="N938" s="113"/>
      <c r="O938" s="113"/>
    </row>
    <row r="939" spans="1:15" ht="11.25">
      <c r="A939" s="120"/>
      <c r="B939" s="242"/>
      <c r="C939" s="120"/>
      <c r="D939" s="120"/>
      <c r="E939" s="120"/>
      <c r="F939" s="120"/>
      <c r="G939" s="120"/>
      <c r="H939" s="120"/>
      <c r="I939" s="120"/>
      <c r="J939" s="120"/>
      <c r="K939" s="120"/>
      <c r="L939" s="178"/>
      <c r="M939" s="113"/>
      <c r="N939" s="113"/>
      <c r="O939" s="113"/>
    </row>
    <row r="940" spans="1:15" ht="11.25">
      <c r="A940" s="120"/>
      <c r="B940" s="242"/>
      <c r="C940" s="120"/>
      <c r="D940" s="120"/>
      <c r="E940" s="120"/>
      <c r="F940" s="120"/>
      <c r="G940" s="120"/>
      <c r="H940" s="120"/>
      <c r="I940" s="120"/>
      <c r="J940" s="120"/>
      <c r="K940" s="120"/>
      <c r="L940" s="178"/>
      <c r="M940" s="113"/>
      <c r="N940" s="113"/>
      <c r="O940" s="113"/>
    </row>
    <row r="941" spans="1:15" ht="11.25">
      <c r="A941" s="120"/>
      <c r="B941" s="242"/>
      <c r="C941" s="120"/>
      <c r="D941" s="120"/>
      <c r="E941" s="120"/>
      <c r="F941" s="120"/>
      <c r="G941" s="120"/>
      <c r="H941" s="120"/>
      <c r="I941" s="120"/>
      <c r="J941" s="120"/>
      <c r="K941" s="120"/>
      <c r="L941" s="178"/>
      <c r="M941" s="113"/>
      <c r="N941" s="113"/>
      <c r="O941" s="113"/>
    </row>
    <row r="942" spans="1:15" ht="11.25">
      <c r="A942" s="120"/>
      <c r="B942" s="242"/>
      <c r="C942" s="120"/>
      <c r="D942" s="120"/>
      <c r="E942" s="120"/>
      <c r="F942" s="120"/>
      <c r="G942" s="120"/>
      <c r="H942" s="120"/>
      <c r="I942" s="120"/>
      <c r="J942" s="120"/>
      <c r="K942" s="120"/>
      <c r="L942" s="178"/>
      <c r="M942" s="113"/>
      <c r="N942" s="113"/>
      <c r="O942" s="113"/>
    </row>
    <row r="943" spans="1:15" ht="11.25">
      <c r="A943" s="120"/>
      <c r="B943" s="242"/>
      <c r="C943" s="120"/>
      <c r="D943" s="120"/>
      <c r="E943" s="120"/>
      <c r="F943" s="120"/>
      <c r="G943" s="120"/>
      <c r="H943" s="120"/>
      <c r="I943" s="120"/>
      <c r="J943" s="120"/>
      <c r="K943" s="120"/>
      <c r="L943" s="178"/>
      <c r="M943" s="113"/>
      <c r="N943" s="113"/>
      <c r="O943" s="113"/>
    </row>
    <row r="944" spans="1:15" ht="11.25">
      <c r="A944" s="120"/>
      <c r="B944" s="242"/>
      <c r="C944" s="120"/>
      <c r="D944" s="120"/>
      <c r="E944" s="120"/>
      <c r="F944" s="120"/>
      <c r="G944" s="120"/>
      <c r="H944" s="120"/>
      <c r="I944" s="120"/>
      <c r="J944" s="120"/>
      <c r="K944" s="120"/>
      <c r="L944" s="178"/>
      <c r="M944" s="113"/>
      <c r="N944" s="113"/>
      <c r="O944" s="113"/>
    </row>
    <row r="945" spans="1:15" ht="11.25">
      <c r="A945" s="120"/>
      <c r="B945" s="242"/>
      <c r="C945" s="120"/>
      <c r="D945" s="120"/>
      <c r="E945" s="120"/>
      <c r="F945" s="120"/>
      <c r="G945" s="120"/>
      <c r="H945" s="120"/>
      <c r="I945" s="120"/>
      <c r="J945" s="120"/>
      <c r="K945" s="120"/>
      <c r="L945" s="178"/>
      <c r="M945" s="113"/>
      <c r="N945" s="113"/>
      <c r="O945" s="113"/>
    </row>
    <row r="946" spans="1:15" ht="11.25">
      <c r="A946" s="120"/>
      <c r="B946" s="242"/>
      <c r="C946" s="120"/>
      <c r="D946" s="120"/>
      <c r="E946" s="120"/>
      <c r="F946" s="120"/>
      <c r="G946" s="120"/>
      <c r="H946" s="120"/>
      <c r="I946" s="120"/>
      <c r="J946" s="120"/>
      <c r="K946" s="120"/>
      <c r="L946" s="178"/>
      <c r="M946" s="113"/>
      <c r="N946" s="113"/>
      <c r="O946" s="113"/>
    </row>
    <row r="947" spans="1:15" ht="11.25">
      <c r="A947" s="120"/>
      <c r="B947" s="242"/>
      <c r="C947" s="120"/>
      <c r="D947" s="120"/>
      <c r="E947" s="120"/>
      <c r="F947" s="120"/>
      <c r="G947" s="120"/>
      <c r="H947" s="120"/>
      <c r="I947" s="120"/>
      <c r="J947" s="120"/>
      <c r="K947" s="120"/>
      <c r="L947" s="178"/>
      <c r="M947" s="113"/>
      <c r="N947" s="113"/>
      <c r="O947" s="113"/>
    </row>
    <row r="948" spans="1:15" ht="11.25">
      <c r="A948" s="120"/>
      <c r="B948" s="242"/>
      <c r="C948" s="120"/>
      <c r="D948" s="120"/>
      <c r="E948" s="120"/>
      <c r="F948" s="120"/>
      <c r="G948" s="120"/>
      <c r="H948" s="120"/>
      <c r="I948" s="120"/>
      <c r="J948" s="120"/>
      <c r="K948" s="120"/>
      <c r="L948" s="178"/>
      <c r="M948" s="113"/>
      <c r="N948" s="113"/>
      <c r="O948" s="113"/>
    </row>
    <row r="949" spans="1:15" ht="11.25">
      <c r="A949" s="120"/>
      <c r="B949" s="242"/>
      <c r="C949" s="120"/>
      <c r="D949" s="120"/>
      <c r="E949" s="120"/>
      <c r="F949" s="120"/>
      <c r="G949" s="120"/>
      <c r="H949" s="120"/>
      <c r="I949" s="120"/>
      <c r="J949" s="120"/>
      <c r="K949" s="120"/>
      <c r="L949" s="178"/>
      <c r="M949" s="113"/>
      <c r="N949" s="113"/>
      <c r="O949" s="113"/>
    </row>
    <row r="950" spans="1:15" ht="11.25">
      <c r="A950" s="120"/>
      <c r="B950" s="242"/>
      <c r="C950" s="120"/>
      <c r="D950" s="120"/>
      <c r="E950" s="120"/>
      <c r="F950" s="120"/>
      <c r="G950" s="120"/>
      <c r="H950" s="120"/>
      <c r="I950" s="120"/>
      <c r="J950" s="120"/>
      <c r="K950" s="120"/>
      <c r="L950" s="178"/>
      <c r="M950" s="113"/>
      <c r="N950" s="113"/>
      <c r="O950" s="113"/>
    </row>
    <row r="951" spans="1:15" ht="11.25">
      <c r="A951" s="120"/>
      <c r="B951" s="242"/>
      <c r="C951" s="120"/>
      <c r="D951" s="120"/>
      <c r="E951" s="120"/>
      <c r="F951" s="120"/>
      <c r="G951" s="120"/>
      <c r="H951" s="120"/>
      <c r="I951" s="120"/>
      <c r="J951" s="120"/>
      <c r="K951" s="120"/>
      <c r="L951" s="178"/>
      <c r="M951" s="113"/>
      <c r="N951" s="113"/>
      <c r="O951" s="113"/>
    </row>
    <row r="952" spans="1:15" ht="11.25">
      <c r="A952" s="120"/>
      <c r="B952" s="242"/>
      <c r="C952" s="120"/>
      <c r="D952" s="120"/>
      <c r="E952" s="120"/>
      <c r="F952" s="120"/>
      <c r="G952" s="120"/>
      <c r="H952" s="120"/>
      <c r="I952" s="120"/>
      <c r="J952" s="120"/>
      <c r="K952" s="120"/>
      <c r="L952" s="178"/>
      <c r="M952" s="113"/>
      <c r="N952" s="113"/>
      <c r="O952" s="113"/>
    </row>
    <row r="953" spans="1:15" ht="11.25">
      <c r="A953" s="120"/>
      <c r="B953" s="242"/>
      <c r="C953" s="120"/>
      <c r="D953" s="120"/>
      <c r="E953" s="120"/>
      <c r="F953" s="120"/>
      <c r="G953" s="120"/>
      <c r="H953" s="120"/>
      <c r="I953" s="120"/>
      <c r="J953" s="120"/>
      <c r="K953" s="120"/>
      <c r="L953" s="178"/>
      <c r="M953" s="113"/>
      <c r="N953" s="113"/>
      <c r="O953" s="113"/>
    </row>
    <row r="954" spans="1:15" ht="11.25">
      <c r="A954" s="120"/>
      <c r="B954" s="242"/>
      <c r="C954" s="120"/>
      <c r="D954" s="120"/>
      <c r="E954" s="120"/>
      <c r="F954" s="120"/>
      <c r="G954" s="120"/>
      <c r="H954" s="120"/>
      <c r="I954" s="120"/>
      <c r="J954" s="120"/>
      <c r="K954" s="120"/>
      <c r="L954" s="178"/>
      <c r="M954" s="113"/>
      <c r="N954" s="113"/>
      <c r="O954" s="113"/>
    </row>
    <row r="955" spans="1:15" ht="11.25">
      <c r="A955" s="120"/>
      <c r="B955" s="242"/>
      <c r="C955" s="120"/>
      <c r="D955" s="120"/>
      <c r="E955" s="120"/>
      <c r="F955" s="120"/>
      <c r="G955" s="120"/>
      <c r="H955" s="120"/>
      <c r="I955" s="120"/>
      <c r="J955" s="120"/>
      <c r="K955" s="120"/>
      <c r="L955" s="178"/>
      <c r="M955" s="113"/>
      <c r="N955" s="113"/>
      <c r="O955" s="113"/>
    </row>
    <row r="956" spans="1:15" ht="11.25">
      <c r="A956" s="120"/>
      <c r="B956" s="242"/>
      <c r="C956" s="120"/>
      <c r="D956" s="120"/>
      <c r="E956" s="120"/>
      <c r="F956" s="120"/>
      <c r="G956" s="120"/>
      <c r="H956" s="120"/>
      <c r="I956" s="120"/>
      <c r="J956" s="120"/>
      <c r="K956" s="120"/>
      <c r="L956" s="178"/>
      <c r="M956" s="113"/>
      <c r="N956" s="113"/>
      <c r="O956" s="113"/>
    </row>
    <row r="957" spans="1:15" ht="11.25">
      <c r="A957" s="120"/>
      <c r="B957" s="242"/>
      <c r="C957" s="120"/>
      <c r="D957" s="120"/>
      <c r="E957" s="120"/>
      <c r="F957" s="120"/>
      <c r="G957" s="120"/>
      <c r="H957" s="120"/>
      <c r="I957" s="120"/>
      <c r="J957" s="120"/>
      <c r="K957" s="120"/>
      <c r="L957" s="178"/>
      <c r="M957" s="113"/>
      <c r="N957" s="113"/>
      <c r="O957" s="113"/>
    </row>
    <row r="958" spans="1:15" ht="11.25">
      <c r="A958" s="120"/>
      <c r="B958" s="242"/>
      <c r="C958" s="120"/>
      <c r="D958" s="120"/>
      <c r="E958" s="120"/>
      <c r="F958" s="120"/>
      <c r="G958" s="120"/>
      <c r="H958" s="120"/>
      <c r="I958" s="120"/>
      <c r="J958" s="120"/>
      <c r="K958" s="120"/>
      <c r="L958" s="178"/>
      <c r="M958" s="113"/>
      <c r="N958" s="113"/>
      <c r="O958" s="113"/>
    </row>
    <row r="959" spans="1:15" ht="11.25">
      <c r="A959" s="120"/>
      <c r="B959" s="242"/>
      <c r="C959" s="120"/>
      <c r="D959" s="120"/>
      <c r="E959" s="120"/>
      <c r="F959" s="120"/>
      <c r="G959" s="120"/>
      <c r="H959" s="120"/>
      <c r="I959" s="120"/>
      <c r="J959" s="120"/>
      <c r="K959" s="120"/>
      <c r="L959" s="178"/>
      <c r="M959" s="113"/>
      <c r="N959" s="113"/>
      <c r="O959" s="113"/>
    </row>
    <row r="960" spans="1:15" ht="11.25">
      <c r="A960" s="120"/>
      <c r="B960" s="242"/>
      <c r="C960" s="120"/>
      <c r="D960" s="120"/>
      <c r="E960" s="120"/>
      <c r="F960" s="120"/>
      <c r="G960" s="120"/>
      <c r="H960" s="120"/>
      <c r="I960" s="120"/>
      <c r="J960" s="120"/>
      <c r="K960" s="120"/>
      <c r="L960" s="178"/>
      <c r="M960" s="113"/>
      <c r="N960" s="113"/>
      <c r="O960" s="113"/>
    </row>
    <row r="961" spans="1:15" ht="11.25">
      <c r="A961" s="120"/>
      <c r="B961" s="242"/>
      <c r="C961" s="120"/>
      <c r="D961" s="120"/>
      <c r="E961" s="120"/>
      <c r="F961" s="120"/>
      <c r="G961" s="120"/>
      <c r="H961" s="120"/>
      <c r="I961" s="120"/>
      <c r="J961" s="120"/>
      <c r="K961" s="120"/>
      <c r="L961" s="178"/>
      <c r="M961" s="113"/>
      <c r="N961" s="113"/>
      <c r="O961" s="113"/>
    </row>
    <row r="962" spans="1:15" ht="11.25">
      <c r="A962" s="120"/>
      <c r="B962" s="242"/>
      <c r="C962" s="120"/>
      <c r="D962" s="120"/>
      <c r="E962" s="120"/>
      <c r="F962" s="120"/>
      <c r="G962" s="120"/>
      <c r="H962" s="120"/>
      <c r="I962" s="120"/>
      <c r="J962" s="120"/>
      <c r="K962" s="120"/>
      <c r="L962" s="178"/>
      <c r="M962" s="113"/>
      <c r="N962" s="113"/>
      <c r="O962" s="113"/>
    </row>
    <row r="963" spans="1:15" ht="11.25">
      <c r="A963" s="120"/>
      <c r="B963" s="242"/>
      <c r="C963" s="120"/>
      <c r="D963" s="120"/>
      <c r="E963" s="120"/>
      <c r="F963" s="120"/>
      <c r="G963" s="120"/>
      <c r="H963" s="120"/>
      <c r="I963" s="120"/>
      <c r="J963" s="120"/>
      <c r="K963" s="120"/>
      <c r="L963" s="178"/>
      <c r="M963" s="113"/>
      <c r="N963" s="113"/>
      <c r="O963" s="113"/>
    </row>
    <row r="964" spans="1:15" ht="11.25">
      <c r="A964" s="120"/>
      <c r="B964" s="242"/>
      <c r="C964" s="120"/>
      <c r="D964" s="120"/>
      <c r="E964" s="120"/>
      <c r="F964" s="120"/>
      <c r="G964" s="120"/>
      <c r="H964" s="120"/>
      <c r="I964" s="120"/>
      <c r="J964" s="120"/>
      <c r="K964" s="120"/>
      <c r="L964" s="178"/>
      <c r="M964" s="113"/>
      <c r="N964" s="113"/>
      <c r="O964" s="113"/>
    </row>
    <row r="965" spans="1:15" ht="11.25">
      <c r="A965" s="120"/>
      <c r="B965" s="242"/>
      <c r="C965" s="120"/>
      <c r="D965" s="120"/>
      <c r="E965" s="120"/>
      <c r="F965" s="120"/>
      <c r="G965" s="120"/>
      <c r="H965" s="120"/>
      <c r="I965" s="120"/>
      <c r="J965" s="120"/>
      <c r="K965" s="120"/>
      <c r="L965" s="178"/>
      <c r="M965" s="113"/>
      <c r="N965" s="113"/>
      <c r="O965" s="113"/>
    </row>
    <row r="966" spans="1:15" ht="11.25">
      <c r="A966" s="120"/>
      <c r="B966" s="242"/>
      <c r="C966" s="120"/>
      <c r="D966" s="120"/>
      <c r="E966" s="120"/>
      <c r="F966" s="120"/>
      <c r="G966" s="120"/>
      <c r="H966" s="120"/>
      <c r="I966" s="120"/>
      <c r="J966" s="120"/>
      <c r="K966" s="120"/>
      <c r="L966" s="178"/>
      <c r="M966" s="113"/>
      <c r="N966" s="113"/>
      <c r="O966" s="113"/>
    </row>
    <row r="967" spans="1:15" ht="11.25">
      <c r="A967" s="120"/>
      <c r="B967" s="242"/>
      <c r="C967" s="120"/>
      <c r="D967" s="120"/>
      <c r="E967" s="120"/>
      <c r="F967" s="120"/>
      <c r="G967" s="120"/>
      <c r="H967" s="120"/>
      <c r="I967" s="120"/>
      <c r="J967" s="120"/>
      <c r="K967" s="120"/>
      <c r="L967" s="178"/>
      <c r="M967" s="113"/>
      <c r="N967" s="113"/>
      <c r="O967" s="113"/>
    </row>
    <row r="968" spans="1:15" ht="11.25">
      <c r="A968" s="120"/>
      <c r="B968" s="242"/>
      <c r="C968" s="120"/>
      <c r="D968" s="120"/>
      <c r="E968" s="120"/>
      <c r="F968" s="120"/>
      <c r="G968" s="120"/>
      <c r="H968" s="120"/>
      <c r="I968" s="120"/>
      <c r="J968" s="120"/>
      <c r="K968" s="120"/>
      <c r="L968" s="178"/>
      <c r="M968" s="113"/>
      <c r="N968" s="113"/>
      <c r="O968" s="113"/>
    </row>
    <row r="969" spans="1:15" ht="11.25">
      <c r="A969" s="120"/>
      <c r="B969" s="242"/>
      <c r="C969" s="120"/>
      <c r="D969" s="120"/>
      <c r="E969" s="120"/>
      <c r="F969" s="120"/>
      <c r="G969" s="120"/>
      <c r="H969" s="120"/>
      <c r="I969" s="120"/>
      <c r="J969" s="120"/>
      <c r="K969" s="120"/>
      <c r="L969" s="178"/>
      <c r="M969" s="113"/>
      <c r="N969" s="113"/>
      <c r="O969" s="113"/>
    </row>
    <row r="970" spans="1:15" ht="11.25">
      <c r="A970" s="120"/>
      <c r="B970" s="242"/>
      <c r="C970" s="120"/>
      <c r="D970" s="120"/>
      <c r="E970" s="120"/>
      <c r="F970" s="120"/>
      <c r="G970" s="120"/>
      <c r="H970" s="120"/>
      <c r="I970" s="120"/>
      <c r="J970" s="120"/>
      <c r="K970" s="120"/>
      <c r="L970" s="178"/>
      <c r="M970" s="113"/>
      <c r="N970" s="113"/>
      <c r="O970" s="113"/>
    </row>
    <row r="971" spans="1:15" ht="11.25">
      <c r="A971" s="120"/>
      <c r="B971" s="242"/>
      <c r="C971" s="120"/>
      <c r="D971" s="120"/>
      <c r="E971" s="120"/>
      <c r="F971" s="120"/>
      <c r="G971" s="120"/>
      <c r="H971" s="120"/>
      <c r="I971" s="120"/>
      <c r="J971" s="120"/>
      <c r="K971" s="120"/>
      <c r="L971" s="178"/>
      <c r="M971" s="113"/>
      <c r="N971" s="113"/>
      <c r="O971" s="113"/>
    </row>
    <row r="972" spans="1:15" ht="11.25">
      <c r="A972" s="120"/>
      <c r="B972" s="242"/>
      <c r="C972" s="120"/>
      <c r="D972" s="120"/>
      <c r="E972" s="120"/>
      <c r="F972" s="120"/>
      <c r="G972" s="120"/>
      <c r="H972" s="120"/>
      <c r="I972" s="120"/>
      <c r="J972" s="120"/>
      <c r="K972" s="120"/>
      <c r="L972" s="178"/>
      <c r="M972" s="113"/>
      <c r="N972" s="113"/>
      <c r="O972" s="113"/>
    </row>
    <row r="973" spans="1:15" ht="11.25">
      <c r="A973" s="120"/>
      <c r="B973" s="242"/>
      <c r="C973" s="120"/>
      <c r="D973" s="120"/>
      <c r="E973" s="120"/>
      <c r="F973" s="120"/>
      <c r="G973" s="120"/>
      <c r="H973" s="120"/>
      <c r="I973" s="120"/>
      <c r="J973" s="120"/>
      <c r="K973" s="120"/>
      <c r="L973" s="178"/>
      <c r="M973" s="113"/>
      <c r="N973" s="113"/>
      <c r="O973" s="113"/>
    </row>
    <row r="974" spans="1:15" ht="11.25">
      <c r="A974" s="120"/>
      <c r="B974" s="242"/>
      <c r="C974" s="120"/>
      <c r="D974" s="120"/>
      <c r="E974" s="120"/>
      <c r="F974" s="120"/>
      <c r="G974" s="120"/>
      <c r="H974" s="120"/>
      <c r="I974" s="120"/>
      <c r="J974" s="120"/>
      <c r="K974" s="120"/>
      <c r="L974" s="178"/>
      <c r="M974" s="113"/>
      <c r="N974" s="113"/>
      <c r="O974" s="113"/>
    </row>
    <row r="975" spans="1:15" ht="11.25">
      <c r="A975" s="120"/>
      <c r="B975" s="242"/>
      <c r="C975" s="120"/>
      <c r="D975" s="120"/>
      <c r="E975" s="120"/>
      <c r="F975" s="120"/>
      <c r="G975" s="120"/>
      <c r="H975" s="120"/>
      <c r="I975" s="120"/>
      <c r="J975" s="120"/>
      <c r="K975" s="120"/>
      <c r="L975" s="178"/>
      <c r="M975" s="113"/>
      <c r="N975" s="113"/>
      <c r="O975" s="113"/>
    </row>
    <row r="976" spans="1:15" ht="11.25">
      <c r="A976" s="120"/>
      <c r="B976" s="242"/>
      <c r="C976" s="120"/>
      <c r="D976" s="120"/>
      <c r="E976" s="120"/>
      <c r="F976" s="120"/>
      <c r="G976" s="120"/>
      <c r="H976" s="120"/>
      <c r="I976" s="120"/>
      <c r="J976" s="120"/>
      <c r="K976" s="120"/>
      <c r="L976" s="178"/>
      <c r="M976" s="113"/>
      <c r="N976" s="113"/>
      <c r="O976" s="113"/>
    </row>
    <row r="977" spans="1:15" ht="11.25">
      <c r="A977" s="120"/>
      <c r="B977" s="242"/>
      <c r="C977" s="120"/>
      <c r="D977" s="120"/>
      <c r="E977" s="120"/>
      <c r="F977" s="120"/>
      <c r="G977" s="120"/>
      <c r="H977" s="120"/>
      <c r="I977" s="120"/>
      <c r="J977" s="120"/>
      <c r="K977" s="120"/>
      <c r="L977" s="178"/>
      <c r="M977" s="113"/>
      <c r="N977" s="113"/>
      <c r="O977" s="113"/>
    </row>
    <row r="978" spans="1:15" ht="11.25">
      <c r="A978" s="120"/>
      <c r="B978" s="242"/>
      <c r="C978" s="120"/>
      <c r="D978" s="120"/>
      <c r="E978" s="120"/>
      <c r="F978" s="120"/>
      <c r="G978" s="120"/>
      <c r="H978" s="120"/>
      <c r="I978" s="120"/>
      <c r="J978" s="120"/>
      <c r="K978" s="120"/>
      <c r="L978" s="178"/>
      <c r="M978" s="113"/>
      <c r="N978" s="113"/>
      <c r="O978" s="113"/>
    </row>
    <row r="979" spans="1:15" ht="11.25">
      <c r="A979" s="120"/>
      <c r="B979" s="242"/>
      <c r="C979" s="120"/>
      <c r="D979" s="120"/>
      <c r="E979" s="120"/>
      <c r="F979" s="120"/>
      <c r="G979" s="120"/>
      <c r="H979" s="120"/>
      <c r="I979" s="120"/>
      <c r="J979" s="120"/>
      <c r="K979" s="120"/>
      <c r="L979" s="178"/>
      <c r="M979" s="113"/>
      <c r="N979" s="113"/>
      <c r="O979" s="113"/>
    </row>
    <row r="980" spans="1:15" ht="11.25">
      <c r="A980" s="120"/>
      <c r="B980" s="242"/>
      <c r="C980" s="120"/>
      <c r="D980" s="120"/>
      <c r="E980" s="120"/>
      <c r="F980" s="120"/>
      <c r="G980" s="120"/>
      <c r="H980" s="120"/>
      <c r="I980" s="120"/>
      <c r="J980" s="120"/>
      <c r="K980" s="120"/>
      <c r="L980" s="178"/>
      <c r="M980" s="113"/>
      <c r="N980" s="113"/>
      <c r="O980" s="113"/>
    </row>
    <row r="981" spans="1:15" ht="11.25">
      <c r="A981" s="120"/>
      <c r="B981" s="242"/>
      <c r="C981" s="120"/>
      <c r="D981" s="120"/>
      <c r="E981" s="120"/>
      <c r="F981" s="120"/>
      <c r="G981" s="120"/>
      <c r="H981" s="120"/>
      <c r="I981" s="120"/>
      <c r="J981" s="120"/>
      <c r="K981" s="120"/>
      <c r="L981" s="178"/>
      <c r="M981" s="113"/>
      <c r="N981" s="113"/>
      <c r="O981" s="113"/>
    </row>
    <row r="982" spans="1:15" ht="11.25">
      <c r="A982" s="120"/>
      <c r="B982" s="242"/>
      <c r="C982" s="120"/>
      <c r="D982" s="120"/>
      <c r="E982" s="120"/>
      <c r="F982" s="120"/>
      <c r="G982" s="120"/>
      <c r="H982" s="120"/>
      <c r="I982" s="120"/>
      <c r="J982" s="120"/>
      <c r="K982" s="120"/>
      <c r="L982" s="178"/>
      <c r="M982" s="113"/>
      <c r="N982" s="113"/>
      <c r="O982" s="113"/>
    </row>
    <row r="983" spans="1:15" ht="11.25">
      <c r="A983" s="120"/>
      <c r="B983" s="242"/>
      <c r="C983" s="120"/>
      <c r="D983" s="120"/>
      <c r="E983" s="120"/>
      <c r="F983" s="120"/>
      <c r="G983" s="120"/>
      <c r="H983" s="120"/>
      <c r="I983" s="120"/>
      <c r="J983" s="120"/>
      <c r="K983" s="120"/>
      <c r="L983" s="178"/>
      <c r="M983" s="113"/>
      <c r="N983" s="113"/>
      <c r="O983" s="113"/>
    </row>
    <row r="984" spans="1:15" ht="11.25">
      <c r="A984" s="120"/>
      <c r="B984" s="242"/>
      <c r="C984" s="120"/>
      <c r="D984" s="120"/>
      <c r="E984" s="120"/>
      <c r="F984" s="120"/>
      <c r="G984" s="120"/>
      <c r="H984" s="120"/>
      <c r="I984" s="120"/>
      <c r="J984" s="120"/>
      <c r="K984" s="120"/>
      <c r="L984" s="178"/>
      <c r="M984" s="113"/>
      <c r="N984" s="113"/>
      <c r="O984" s="113"/>
    </row>
    <row r="985" spans="1:15" ht="11.25">
      <c r="A985" s="120"/>
      <c r="B985" s="242"/>
      <c r="C985" s="120"/>
      <c r="D985" s="120"/>
      <c r="E985" s="120"/>
      <c r="F985" s="120"/>
      <c r="G985" s="120"/>
      <c r="H985" s="120"/>
      <c r="I985" s="120"/>
      <c r="J985" s="120"/>
      <c r="K985" s="120"/>
      <c r="L985" s="178"/>
      <c r="M985" s="113"/>
      <c r="N985" s="113"/>
      <c r="O985" s="113"/>
    </row>
    <row r="986" spans="1:15" ht="11.25">
      <c r="A986" s="120"/>
      <c r="B986" s="242"/>
      <c r="C986" s="120"/>
      <c r="D986" s="120"/>
      <c r="E986" s="120"/>
      <c r="F986" s="120"/>
      <c r="G986" s="120"/>
      <c r="H986" s="120"/>
      <c r="I986" s="120"/>
      <c r="J986" s="120"/>
      <c r="K986" s="120"/>
      <c r="L986" s="178"/>
      <c r="M986" s="113"/>
      <c r="N986" s="113"/>
      <c r="O986" s="113"/>
    </row>
    <row r="987" spans="1:15" ht="11.25">
      <c r="A987" s="120"/>
      <c r="B987" s="242"/>
      <c r="C987" s="120"/>
      <c r="D987" s="120"/>
      <c r="E987" s="120"/>
      <c r="F987" s="120"/>
      <c r="G987" s="120"/>
      <c r="H987" s="120"/>
      <c r="I987" s="120"/>
      <c r="J987" s="120"/>
      <c r="K987" s="120"/>
      <c r="L987" s="178"/>
      <c r="M987" s="113"/>
      <c r="N987" s="113"/>
      <c r="O987" s="113"/>
    </row>
    <row r="988" spans="1:15" ht="11.25">
      <c r="A988" s="120"/>
      <c r="B988" s="242"/>
      <c r="C988" s="120"/>
      <c r="D988" s="120"/>
      <c r="E988" s="120"/>
      <c r="F988" s="120"/>
      <c r="G988" s="120"/>
      <c r="H988" s="120"/>
      <c r="I988" s="120"/>
      <c r="J988" s="120"/>
      <c r="K988" s="120"/>
      <c r="L988" s="178"/>
      <c r="M988" s="113"/>
      <c r="N988" s="113"/>
      <c r="O988" s="113"/>
    </row>
    <row r="989" spans="1:15" ht="11.25">
      <c r="A989" s="120"/>
      <c r="B989" s="242"/>
      <c r="C989" s="120"/>
      <c r="D989" s="120"/>
      <c r="E989" s="120"/>
      <c r="F989" s="120"/>
      <c r="G989" s="120"/>
      <c r="H989" s="120"/>
      <c r="I989" s="120"/>
      <c r="J989" s="120"/>
      <c r="K989" s="120"/>
      <c r="L989" s="178"/>
      <c r="M989" s="113"/>
      <c r="N989" s="113"/>
      <c r="O989" s="113"/>
    </row>
    <row r="990" spans="1:15" ht="11.25">
      <c r="A990" s="120"/>
      <c r="B990" s="242"/>
      <c r="C990" s="120"/>
      <c r="D990" s="120"/>
      <c r="E990" s="120"/>
      <c r="F990" s="120"/>
      <c r="G990" s="120"/>
      <c r="H990" s="120"/>
      <c r="I990" s="120"/>
      <c r="J990" s="120"/>
      <c r="K990" s="120"/>
      <c r="L990" s="178"/>
      <c r="M990" s="113"/>
      <c r="N990" s="113"/>
      <c r="O990" s="113"/>
    </row>
    <row r="991" spans="1:15" ht="11.25">
      <c r="A991" s="120"/>
      <c r="B991" s="242"/>
      <c r="C991" s="120"/>
      <c r="D991" s="120"/>
      <c r="E991" s="120"/>
      <c r="F991" s="120"/>
      <c r="G991" s="120"/>
      <c r="H991" s="120"/>
      <c r="I991" s="120"/>
      <c r="J991" s="120"/>
      <c r="K991" s="120"/>
      <c r="L991" s="178"/>
      <c r="M991" s="113"/>
      <c r="N991" s="113"/>
      <c r="O991" s="113"/>
    </row>
    <row r="992" spans="1:15" ht="11.25">
      <c r="A992" s="120"/>
      <c r="B992" s="242"/>
      <c r="C992" s="120"/>
      <c r="D992" s="120"/>
      <c r="E992" s="120"/>
      <c r="F992" s="120"/>
      <c r="G992" s="120"/>
      <c r="H992" s="120"/>
      <c r="I992" s="120"/>
      <c r="J992" s="120"/>
      <c r="K992" s="120"/>
      <c r="L992" s="178"/>
      <c r="M992" s="113"/>
      <c r="N992" s="113"/>
      <c r="O992" s="113"/>
    </row>
    <row r="993" spans="1:15" ht="11.25">
      <c r="A993" s="120"/>
      <c r="B993" s="242"/>
      <c r="C993" s="120"/>
      <c r="D993" s="120"/>
      <c r="E993" s="120"/>
      <c r="F993" s="120"/>
      <c r="G993" s="120"/>
      <c r="H993" s="120"/>
      <c r="I993" s="120"/>
      <c r="J993" s="120"/>
      <c r="K993" s="120"/>
      <c r="L993" s="178"/>
      <c r="M993" s="113"/>
      <c r="N993" s="113"/>
      <c r="O993" s="113"/>
    </row>
    <row r="994" spans="1:15" ht="11.25">
      <c r="A994" s="120"/>
      <c r="B994" s="242"/>
      <c r="C994" s="120"/>
      <c r="D994" s="120"/>
      <c r="E994" s="120"/>
      <c r="F994" s="120"/>
      <c r="G994" s="120"/>
      <c r="H994" s="120"/>
      <c r="I994" s="120"/>
      <c r="J994" s="120"/>
      <c r="K994" s="120"/>
      <c r="L994" s="178"/>
      <c r="M994" s="113"/>
      <c r="N994" s="113"/>
      <c r="O994" s="113"/>
    </row>
    <row r="995" spans="1:15" ht="11.25">
      <c r="A995" s="120"/>
      <c r="B995" s="242"/>
      <c r="C995" s="120"/>
      <c r="D995" s="120"/>
      <c r="E995" s="120"/>
      <c r="F995" s="120"/>
      <c r="G995" s="120"/>
      <c r="H995" s="120"/>
      <c r="I995" s="120"/>
      <c r="J995" s="120"/>
      <c r="K995" s="120"/>
      <c r="L995" s="178"/>
      <c r="M995" s="113"/>
      <c r="N995" s="113"/>
      <c r="O995" s="113"/>
    </row>
    <row r="996" spans="1:15" ht="11.25">
      <c r="A996" s="120"/>
      <c r="B996" s="242"/>
      <c r="C996" s="120"/>
      <c r="D996" s="120"/>
      <c r="E996" s="120"/>
      <c r="F996" s="120"/>
      <c r="G996" s="120"/>
      <c r="H996" s="120"/>
      <c r="I996" s="120"/>
      <c r="J996" s="120"/>
      <c r="K996" s="120"/>
      <c r="L996" s="178"/>
      <c r="M996" s="113"/>
      <c r="N996" s="113"/>
      <c r="O996" s="113"/>
    </row>
    <row r="997" spans="1:15" ht="11.25">
      <c r="A997" s="120"/>
      <c r="B997" s="242"/>
      <c r="C997" s="120"/>
      <c r="D997" s="120"/>
      <c r="E997" s="120"/>
      <c r="F997" s="120"/>
      <c r="G997" s="120"/>
      <c r="H997" s="120"/>
      <c r="I997" s="120"/>
      <c r="J997" s="120"/>
      <c r="K997" s="120"/>
      <c r="L997" s="178"/>
      <c r="M997" s="113"/>
      <c r="N997" s="113"/>
      <c r="O997" s="113"/>
    </row>
    <row r="998" spans="1:15" ht="11.25">
      <c r="A998" s="120"/>
      <c r="B998" s="242"/>
      <c r="C998" s="120"/>
      <c r="D998" s="120"/>
      <c r="E998" s="120"/>
      <c r="F998" s="120"/>
      <c r="G998" s="120"/>
      <c r="H998" s="120"/>
      <c r="I998" s="120"/>
      <c r="J998" s="120"/>
      <c r="K998" s="120"/>
      <c r="L998" s="178"/>
      <c r="M998" s="113"/>
      <c r="N998" s="113"/>
      <c r="O998" s="113"/>
    </row>
    <row r="999" spans="1:15" ht="11.25">
      <c r="A999" s="120"/>
      <c r="B999" s="242"/>
      <c r="C999" s="120"/>
      <c r="D999" s="120"/>
      <c r="E999" s="120"/>
      <c r="F999" s="120"/>
      <c r="G999" s="120"/>
      <c r="H999" s="120"/>
      <c r="I999" s="120"/>
      <c r="J999" s="120"/>
      <c r="K999" s="120"/>
      <c r="L999" s="178"/>
      <c r="M999" s="113"/>
      <c r="N999" s="113"/>
      <c r="O999" s="113"/>
    </row>
    <row r="1000" spans="1:15" ht="11.25">
      <c r="A1000" s="120"/>
      <c r="B1000" s="242"/>
      <c r="C1000" s="120"/>
      <c r="D1000" s="120"/>
      <c r="E1000" s="120"/>
      <c r="F1000" s="120"/>
      <c r="G1000" s="120"/>
      <c r="H1000" s="120"/>
      <c r="I1000" s="120"/>
      <c r="J1000" s="120"/>
      <c r="K1000" s="120"/>
      <c r="L1000" s="178"/>
      <c r="M1000" s="113"/>
      <c r="N1000" s="113"/>
      <c r="O1000" s="113"/>
    </row>
    <row r="1001" spans="1:15" ht="11.25">
      <c r="A1001" s="120"/>
      <c r="B1001" s="242"/>
      <c r="C1001" s="120"/>
      <c r="D1001" s="120"/>
      <c r="E1001" s="120"/>
      <c r="F1001" s="120"/>
      <c r="G1001" s="120"/>
      <c r="H1001" s="120"/>
      <c r="I1001" s="120"/>
      <c r="J1001" s="120"/>
      <c r="K1001" s="120"/>
      <c r="L1001" s="178"/>
      <c r="M1001" s="113"/>
      <c r="N1001" s="113"/>
      <c r="O1001" s="113"/>
    </row>
    <row r="1002" spans="1:15" ht="11.25">
      <c r="A1002" s="120"/>
      <c r="B1002" s="242"/>
      <c r="C1002" s="120"/>
      <c r="D1002" s="120"/>
      <c r="E1002" s="120"/>
      <c r="F1002" s="120"/>
      <c r="G1002" s="120"/>
      <c r="H1002" s="120"/>
      <c r="I1002" s="120"/>
      <c r="J1002" s="120"/>
      <c r="K1002" s="120"/>
      <c r="L1002" s="178"/>
      <c r="M1002" s="113"/>
      <c r="N1002" s="113"/>
      <c r="O1002" s="113"/>
    </row>
    <row r="1003" spans="1:15" ht="11.25">
      <c r="A1003" s="120"/>
      <c r="B1003" s="242"/>
      <c r="C1003" s="120"/>
      <c r="D1003" s="120"/>
      <c r="E1003" s="120"/>
      <c r="F1003" s="120"/>
      <c r="G1003" s="120"/>
      <c r="H1003" s="120"/>
      <c r="I1003" s="120"/>
      <c r="J1003" s="120"/>
      <c r="K1003" s="120"/>
      <c r="L1003" s="178"/>
      <c r="M1003" s="113"/>
      <c r="N1003" s="113"/>
      <c r="O1003" s="113"/>
    </row>
    <row r="1004" spans="1:15" ht="11.25">
      <c r="A1004" s="120"/>
      <c r="B1004" s="242"/>
      <c r="C1004" s="120"/>
      <c r="D1004" s="120"/>
      <c r="E1004" s="120"/>
      <c r="F1004" s="120"/>
      <c r="G1004" s="120"/>
      <c r="H1004" s="120"/>
      <c r="I1004" s="120"/>
      <c r="J1004" s="120"/>
      <c r="K1004" s="120"/>
      <c r="L1004" s="178"/>
      <c r="M1004" s="113"/>
      <c r="N1004" s="113"/>
      <c r="O1004" s="113"/>
    </row>
    <row r="1005" spans="1:15" ht="11.25">
      <c r="A1005" s="120"/>
      <c r="B1005" s="242"/>
      <c r="C1005" s="120"/>
      <c r="D1005" s="120"/>
      <c r="E1005" s="120"/>
      <c r="F1005" s="120"/>
      <c r="G1005" s="120"/>
      <c r="H1005" s="120"/>
      <c r="I1005" s="120"/>
      <c r="J1005" s="120"/>
      <c r="K1005" s="120"/>
      <c r="L1005" s="178"/>
      <c r="M1005" s="113"/>
      <c r="N1005" s="113"/>
      <c r="O1005" s="113"/>
    </row>
    <row r="1006" spans="1:15" ht="11.25">
      <c r="A1006" s="120"/>
      <c r="B1006" s="242"/>
      <c r="C1006" s="120"/>
      <c r="D1006" s="120"/>
      <c r="E1006" s="120"/>
      <c r="F1006" s="120"/>
      <c r="G1006" s="120"/>
      <c r="H1006" s="120"/>
      <c r="I1006" s="120"/>
      <c r="J1006" s="120"/>
      <c r="K1006" s="120"/>
      <c r="L1006" s="178"/>
      <c r="M1006" s="113"/>
      <c r="N1006" s="113"/>
      <c r="O1006" s="113"/>
    </row>
    <row r="1007" spans="1:15" ht="11.25">
      <c r="A1007" s="120"/>
      <c r="B1007" s="242"/>
      <c r="C1007" s="120"/>
      <c r="D1007" s="120"/>
      <c r="E1007" s="120"/>
      <c r="F1007" s="120"/>
      <c r="G1007" s="120"/>
      <c r="H1007" s="120"/>
      <c r="I1007" s="120"/>
      <c r="J1007" s="120"/>
      <c r="K1007" s="120"/>
      <c r="L1007" s="178"/>
      <c r="M1007" s="113"/>
      <c r="N1007" s="113"/>
      <c r="O1007" s="113"/>
    </row>
    <row r="1008" spans="1:15" ht="11.25">
      <c r="A1008" s="120"/>
      <c r="B1008" s="242"/>
      <c r="C1008" s="120"/>
      <c r="D1008" s="120"/>
      <c r="E1008" s="120"/>
      <c r="F1008" s="120"/>
      <c r="G1008" s="120"/>
      <c r="H1008" s="120"/>
      <c r="I1008" s="120"/>
      <c r="J1008" s="120"/>
      <c r="K1008" s="120"/>
      <c r="L1008" s="178"/>
      <c r="M1008" s="113"/>
      <c r="N1008" s="113"/>
      <c r="O1008" s="113"/>
    </row>
    <row r="1009" spans="1:15" ht="11.25">
      <c r="A1009" s="120"/>
      <c r="B1009" s="242"/>
      <c r="C1009" s="120"/>
      <c r="D1009" s="120"/>
      <c r="E1009" s="120"/>
      <c r="F1009" s="120"/>
      <c r="G1009" s="120"/>
      <c r="H1009" s="120"/>
      <c r="I1009" s="120"/>
      <c r="J1009" s="120"/>
      <c r="K1009" s="120"/>
      <c r="L1009" s="178"/>
      <c r="M1009" s="113"/>
      <c r="N1009" s="113"/>
      <c r="O1009" s="113"/>
    </row>
    <row r="1010" spans="1:15" ht="11.25">
      <c r="A1010" s="120"/>
      <c r="B1010" s="242"/>
      <c r="C1010" s="120"/>
      <c r="D1010" s="120"/>
      <c r="E1010" s="120"/>
      <c r="F1010" s="120"/>
      <c r="G1010" s="120"/>
      <c r="H1010" s="120"/>
      <c r="I1010" s="120"/>
      <c r="J1010" s="120"/>
      <c r="K1010" s="120"/>
      <c r="L1010" s="178"/>
      <c r="M1010" s="113"/>
      <c r="N1010" s="113"/>
      <c r="O1010" s="113"/>
    </row>
    <row r="1011" spans="1:15" ht="11.25">
      <c r="A1011" s="120"/>
      <c r="B1011" s="242"/>
      <c r="C1011" s="120"/>
      <c r="D1011" s="120"/>
      <c r="E1011" s="120"/>
      <c r="F1011" s="120"/>
      <c r="G1011" s="120"/>
      <c r="H1011" s="120"/>
      <c r="I1011" s="120"/>
      <c r="J1011" s="120"/>
      <c r="K1011" s="120"/>
      <c r="L1011" s="178"/>
      <c r="M1011" s="113"/>
      <c r="N1011" s="113"/>
      <c r="O1011" s="113"/>
    </row>
    <row r="1012" spans="1:15" ht="11.25">
      <c r="A1012" s="120"/>
      <c r="B1012" s="242"/>
      <c r="C1012" s="120"/>
      <c r="D1012" s="120"/>
      <c r="E1012" s="120"/>
      <c r="F1012" s="120"/>
      <c r="G1012" s="120"/>
      <c r="H1012" s="120"/>
      <c r="I1012" s="120"/>
      <c r="J1012" s="120"/>
      <c r="K1012" s="120"/>
      <c r="L1012" s="178"/>
      <c r="M1012" s="113"/>
      <c r="N1012" s="113"/>
      <c r="O1012" s="113"/>
    </row>
    <row r="1013" spans="1:15" ht="11.25">
      <c r="A1013" s="120"/>
      <c r="B1013" s="242"/>
      <c r="C1013" s="120"/>
      <c r="D1013" s="120"/>
      <c r="E1013" s="120"/>
      <c r="F1013" s="120"/>
      <c r="G1013" s="120"/>
      <c r="H1013" s="120"/>
      <c r="I1013" s="120"/>
      <c r="J1013" s="120"/>
      <c r="K1013" s="120"/>
      <c r="L1013" s="178"/>
      <c r="M1013" s="113"/>
      <c r="N1013" s="113"/>
      <c r="O1013" s="113"/>
    </row>
    <row r="1014" spans="1:15" ht="11.25">
      <c r="A1014" s="120"/>
      <c r="B1014" s="242"/>
      <c r="C1014" s="120"/>
      <c r="D1014" s="120"/>
      <c r="E1014" s="120"/>
      <c r="F1014" s="120"/>
      <c r="G1014" s="120"/>
      <c r="H1014" s="120"/>
      <c r="I1014" s="120"/>
      <c r="J1014" s="120"/>
      <c r="K1014" s="120"/>
      <c r="L1014" s="178"/>
      <c r="M1014" s="113"/>
      <c r="N1014" s="113"/>
      <c r="O1014" s="113"/>
    </row>
    <row r="1015" spans="1:15" ht="11.25">
      <c r="A1015" s="120"/>
      <c r="B1015" s="242"/>
      <c r="C1015" s="120"/>
      <c r="D1015" s="120"/>
      <c r="E1015" s="120"/>
      <c r="F1015" s="120"/>
      <c r="G1015" s="120"/>
      <c r="H1015" s="120"/>
      <c r="I1015" s="120"/>
      <c r="J1015" s="120"/>
      <c r="K1015" s="120"/>
      <c r="L1015" s="178"/>
      <c r="M1015" s="113"/>
      <c r="N1015" s="113"/>
      <c r="O1015" s="113"/>
    </row>
    <row r="1016" spans="1:15" ht="11.25">
      <c r="A1016" s="120"/>
      <c r="B1016" s="242"/>
      <c r="C1016" s="120"/>
      <c r="D1016" s="120"/>
      <c r="E1016" s="120"/>
      <c r="F1016" s="120"/>
      <c r="G1016" s="120"/>
      <c r="H1016" s="120"/>
      <c r="I1016" s="120"/>
      <c r="J1016" s="120"/>
      <c r="K1016" s="120"/>
      <c r="L1016" s="178"/>
      <c r="M1016" s="113"/>
      <c r="N1016" s="113"/>
      <c r="O1016" s="113"/>
    </row>
    <row r="1017" spans="1:15" ht="11.25">
      <c r="A1017" s="120"/>
      <c r="B1017" s="242"/>
      <c r="C1017" s="120"/>
      <c r="D1017" s="120"/>
      <c r="E1017" s="120"/>
      <c r="F1017" s="120"/>
      <c r="G1017" s="120"/>
      <c r="H1017" s="120"/>
      <c r="I1017" s="120"/>
      <c r="J1017" s="120"/>
      <c r="K1017" s="120"/>
      <c r="L1017" s="178"/>
      <c r="M1017" s="113"/>
      <c r="N1017" s="113"/>
      <c r="O1017" s="113"/>
    </row>
    <row r="1018" spans="1:15" ht="11.25">
      <c r="A1018" s="120"/>
      <c r="B1018" s="242"/>
      <c r="C1018" s="120"/>
      <c r="D1018" s="120"/>
      <c r="E1018" s="120"/>
      <c r="F1018" s="120"/>
      <c r="G1018" s="120"/>
      <c r="H1018" s="120"/>
      <c r="I1018" s="120"/>
      <c r="J1018" s="120"/>
      <c r="K1018" s="120"/>
      <c r="L1018" s="178"/>
      <c r="M1018" s="113"/>
      <c r="N1018" s="113"/>
      <c r="O1018" s="113"/>
    </row>
    <row r="1019" spans="1:15" ht="11.25">
      <c r="A1019" s="120"/>
      <c r="B1019" s="242"/>
      <c r="C1019" s="120"/>
      <c r="D1019" s="120"/>
      <c r="E1019" s="120"/>
      <c r="F1019" s="120"/>
      <c r="G1019" s="120"/>
      <c r="H1019" s="120"/>
      <c r="I1019" s="120"/>
      <c r="J1019" s="120"/>
      <c r="K1019" s="120"/>
      <c r="L1019" s="178"/>
      <c r="M1019" s="113"/>
      <c r="N1019" s="113"/>
      <c r="O1019" s="113"/>
    </row>
    <row r="1020" spans="1:15" ht="11.25">
      <c r="A1020" s="120"/>
      <c r="B1020" s="242"/>
      <c r="C1020" s="120"/>
      <c r="D1020" s="120"/>
      <c r="E1020" s="120"/>
      <c r="F1020" s="120"/>
      <c r="G1020" s="120"/>
      <c r="H1020" s="120"/>
      <c r="I1020" s="120"/>
      <c r="J1020" s="120"/>
      <c r="K1020" s="120"/>
      <c r="L1020" s="178"/>
      <c r="M1020" s="113"/>
      <c r="N1020" s="113"/>
      <c r="O1020" s="113"/>
    </row>
    <row r="1021" spans="1:15" ht="11.25">
      <c r="A1021" s="120"/>
      <c r="B1021" s="242"/>
      <c r="C1021" s="120"/>
      <c r="D1021" s="120"/>
      <c r="E1021" s="120"/>
      <c r="F1021" s="120"/>
      <c r="G1021" s="120"/>
      <c r="H1021" s="120"/>
      <c r="I1021" s="120"/>
      <c r="J1021" s="120"/>
      <c r="K1021" s="120"/>
      <c r="L1021" s="178"/>
      <c r="M1021" s="113"/>
      <c r="N1021" s="113"/>
      <c r="O1021" s="113"/>
    </row>
    <row r="1022" spans="1:15" ht="11.25">
      <c r="A1022" s="120"/>
      <c r="B1022" s="242"/>
      <c r="C1022" s="120"/>
      <c r="D1022" s="120"/>
      <c r="E1022" s="120"/>
      <c r="F1022" s="120"/>
      <c r="G1022" s="120"/>
      <c r="H1022" s="120"/>
      <c r="I1022" s="120"/>
      <c r="J1022" s="120"/>
      <c r="K1022" s="120"/>
      <c r="L1022" s="178"/>
      <c r="M1022" s="113"/>
      <c r="N1022" s="113"/>
      <c r="O1022" s="113"/>
    </row>
    <row r="1023" spans="1:15" ht="11.25">
      <c r="A1023" s="120"/>
      <c r="B1023" s="242"/>
      <c r="C1023" s="120"/>
      <c r="D1023" s="120"/>
      <c r="E1023" s="120"/>
      <c r="F1023" s="120"/>
      <c r="G1023" s="120"/>
      <c r="H1023" s="120"/>
      <c r="I1023" s="120"/>
      <c r="J1023" s="120"/>
      <c r="K1023" s="120"/>
      <c r="L1023" s="178"/>
      <c r="M1023" s="113"/>
      <c r="N1023" s="113"/>
      <c r="O1023" s="113"/>
    </row>
    <row r="1024" spans="1:15" ht="11.25">
      <c r="A1024" s="120"/>
      <c r="B1024" s="242"/>
      <c r="C1024" s="120"/>
      <c r="D1024" s="120"/>
      <c r="E1024" s="120"/>
      <c r="F1024" s="120"/>
      <c r="G1024" s="120"/>
      <c r="H1024" s="120"/>
      <c r="I1024" s="120"/>
      <c r="J1024" s="120"/>
      <c r="K1024" s="120"/>
      <c r="L1024" s="178"/>
      <c r="M1024" s="113"/>
      <c r="N1024" s="113"/>
      <c r="O1024" s="113"/>
    </row>
    <row r="1025" spans="1:15" ht="11.25">
      <c r="A1025" s="120"/>
      <c r="B1025" s="242"/>
      <c r="C1025" s="120"/>
      <c r="D1025" s="120"/>
      <c r="E1025" s="120"/>
      <c r="F1025" s="120"/>
      <c r="G1025" s="120"/>
      <c r="H1025" s="120"/>
      <c r="I1025" s="120"/>
      <c r="J1025" s="120"/>
      <c r="K1025" s="120"/>
      <c r="L1025" s="178"/>
      <c r="M1025" s="113"/>
      <c r="N1025" s="113"/>
      <c r="O1025" s="113"/>
    </row>
    <row r="1026" spans="1:15" ht="11.25">
      <c r="A1026" s="120"/>
      <c r="B1026" s="242"/>
      <c r="C1026" s="120"/>
      <c r="D1026" s="120"/>
      <c r="E1026" s="120"/>
      <c r="F1026" s="120"/>
      <c r="G1026" s="120"/>
      <c r="H1026" s="120"/>
      <c r="I1026" s="120"/>
      <c r="J1026" s="120"/>
      <c r="K1026" s="120"/>
      <c r="L1026" s="178"/>
      <c r="M1026" s="113"/>
      <c r="N1026" s="113"/>
      <c r="O1026" s="113"/>
    </row>
    <row r="1027" spans="1:15" ht="11.25">
      <c r="A1027" s="120"/>
      <c r="B1027" s="242"/>
      <c r="C1027" s="120"/>
      <c r="D1027" s="120"/>
      <c r="E1027" s="120"/>
      <c r="F1027" s="120"/>
      <c r="G1027" s="120"/>
      <c r="H1027" s="120"/>
      <c r="I1027" s="120"/>
      <c r="J1027" s="120"/>
      <c r="K1027" s="120"/>
      <c r="L1027" s="178"/>
      <c r="M1027" s="113"/>
      <c r="N1027" s="113"/>
      <c r="O1027" s="113"/>
    </row>
    <row r="1028" spans="1:15" ht="11.25">
      <c r="A1028" s="120"/>
      <c r="B1028" s="242"/>
      <c r="C1028" s="120"/>
      <c r="D1028" s="120"/>
      <c r="E1028" s="120"/>
      <c r="F1028" s="120"/>
      <c r="G1028" s="120"/>
      <c r="H1028" s="120"/>
      <c r="I1028" s="120"/>
      <c r="J1028" s="120"/>
      <c r="K1028" s="120"/>
      <c r="L1028" s="178"/>
      <c r="M1028" s="113"/>
      <c r="N1028" s="113"/>
      <c r="O1028" s="113"/>
    </row>
    <row r="1029" spans="1:15" ht="11.25">
      <c r="A1029" s="120"/>
      <c r="B1029" s="242"/>
      <c r="C1029" s="120"/>
      <c r="D1029" s="120"/>
      <c r="E1029" s="120"/>
      <c r="F1029" s="120"/>
      <c r="G1029" s="120"/>
      <c r="H1029" s="120"/>
      <c r="I1029" s="120"/>
      <c r="J1029" s="120"/>
      <c r="K1029" s="120"/>
      <c r="L1029" s="178"/>
      <c r="M1029" s="113"/>
      <c r="N1029" s="113"/>
      <c r="O1029" s="113"/>
    </row>
    <row r="1030" spans="1:15" ht="11.25">
      <c r="A1030" s="120"/>
      <c r="B1030" s="242"/>
      <c r="C1030" s="120"/>
      <c r="D1030" s="120"/>
      <c r="E1030" s="120"/>
      <c r="F1030" s="120"/>
      <c r="G1030" s="120"/>
      <c r="H1030" s="120"/>
      <c r="I1030" s="120"/>
      <c r="J1030" s="120"/>
      <c r="K1030" s="120"/>
      <c r="L1030" s="178"/>
      <c r="M1030" s="113"/>
      <c r="N1030" s="113"/>
      <c r="O1030" s="113"/>
    </row>
    <row r="1031" spans="1:15" ht="11.25">
      <c r="A1031" s="120"/>
      <c r="B1031" s="242"/>
      <c r="C1031" s="120"/>
      <c r="D1031" s="120"/>
      <c r="E1031" s="120"/>
      <c r="F1031" s="120"/>
      <c r="G1031" s="120"/>
      <c r="H1031" s="120"/>
      <c r="I1031" s="120"/>
      <c r="J1031" s="120"/>
      <c r="K1031" s="120"/>
      <c r="L1031" s="178"/>
      <c r="M1031" s="113"/>
      <c r="N1031" s="113"/>
      <c r="O1031" s="113"/>
    </row>
    <row r="1032" spans="1:15" ht="11.25">
      <c r="A1032" s="120"/>
      <c r="B1032" s="242"/>
      <c r="C1032" s="120"/>
      <c r="D1032" s="120"/>
      <c r="E1032" s="120"/>
      <c r="F1032" s="120"/>
      <c r="G1032" s="120"/>
      <c r="H1032" s="120"/>
      <c r="I1032" s="120"/>
      <c r="J1032" s="120"/>
      <c r="K1032" s="120"/>
      <c r="L1032" s="178"/>
      <c r="M1032" s="113"/>
      <c r="N1032" s="113"/>
      <c r="O1032" s="113"/>
    </row>
    <row r="1033" spans="1:15" ht="11.25">
      <c r="A1033" s="120"/>
      <c r="B1033" s="242"/>
      <c r="C1033" s="120"/>
      <c r="D1033" s="120"/>
      <c r="E1033" s="120"/>
      <c r="F1033" s="120"/>
      <c r="G1033" s="120"/>
      <c r="H1033" s="120"/>
      <c r="I1033" s="120"/>
      <c r="J1033" s="120"/>
      <c r="K1033" s="120"/>
      <c r="L1033" s="178"/>
      <c r="M1033" s="113"/>
      <c r="N1033" s="113"/>
      <c r="O1033" s="113"/>
    </row>
    <row r="1034" spans="1:15" ht="11.25">
      <c r="A1034" s="120"/>
      <c r="B1034" s="242"/>
      <c r="C1034" s="120"/>
      <c r="D1034" s="120"/>
      <c r="E1034" s="120"/>
      <c r="F1034" s="120"/>
      <c r="G1034" s="120"/>
      <c r="H1034" s="120"/>
      <c r="I1034" s="120"/>
      <c r="J1034" s="120"/>
      <c r="K1034" s="120"/>
      <c r="L1034" s="178"/>
      <c r="M1034" s="113"/>
      <c r="N1034" s="113"/>
      <c r="O1034" s="113"/>
    </row>
    <row r="1035" spans="1:15" ht="11.25">
      <c r="A1035" s="120"/>
      <c r="B1035" s="242"/>
      <c r="C1035" s="120"/>
      <c r="D1035" s="120"/>
      <c r="E1035" s="120"/>
      <c r="F1035" s="120"/>
      <c r="G1035" s="120"/>
      <c r="H1035" s="120"/>
      <c r="I1035" s="120"/>
      <c r="J1035" s="120"/>
      <c r="K1035" s="120"/>
      <c r="L1035" s="178"/>
      <c r="M1035" s="113"/>
      <c r="N1035" s="113"/>
      <c r="O1035" s="113"/>
    </row>
    <row r="1036" spans="1:15" ht="11.25">
      <c r="A1036" s="120"/>
      <c r="B1036" s="242"/>
      <c r="C1036" s="120"/>
      <c r="D1036" s="120"/>
      <c r="E1036" s="120"/>
      <c r="F1036" s="120"/>
      <c r="G1036" s="120"/>
      <c r="H1036" s="120"/>
      <c r="I1036" s="120"/>
      <c r="J1036" s="120"/>
      <c r="K1036" s="120"/>
      <c r="L1036" s="178"/>
      <c r="M1036" s="113"/>
      <c r="N1036" s="113"/>
      <c r="O1036" s="113"/>
    </row>
    <row r="1037" spans="1:15" ht="11.25">
      <c r="A1037" s="120"/>
      <c r="B1037" s="242"/>
      <c r="C1037" s="120"/>
      <c r="D1037" s="120"/>
      <c r="E1037" s="120"/>
      <c r="F1037" s="120"/>
      <c r="G1037" s="120"/>
      <c r="H1037" s="120"/>
      <c r="I1037" s="120"/>
      <c r="J1037" s="120"/>
      <c r="K1037" s="120"/>
      <c r="L1037" s="178"/>
      <c r="M1037" s="113"/>
      <c r="N1037" s="113"/>
      <c r="O1037" s="113"/>
    </row>
    <row r="1038" spans="1:15" ht="11.25">
      <c r="A1038" s="120"/>
      <c r="B1038" s="242"/>
      <c r="C1038" s="120"/>
      <c r="D1038" s="120"/>
      <c r="E1038" s="120"/>
      <c r="F1038" s="120"/>
      <c r="G1038" s="120"/>
      <c r="H1038" s="120"/>
      <c r="I1038" s="120"/>
      <c r="J1038" s="120"/>
      <c r="K1038" s="120"/>
      <c r="L1038" s="178"/>
      <c r="M1038" s="113"/>
      <c r="N1038" s="113"/>
      <c r="O1038" s="113"/>
    </row>
    <row r="1039" spans="1:15" ht="11.25">
      <c r="A1039" s="120"/>
      <c r="B1039" s="242"/>
      <c r="C1039" s="120"/>
      <c r="D1039" s="120"/>
      <c r="E1039" s="120"/>
      <c r="F1039" s="120"/>
      <c r="G1039" s="120"/>
      <c r="H1039" s="120"/>
      <c r="I1039" s="120"/>
      <c r="J1039" s="120"/>
      <c r="K1039" s="120"/>
      <c r="L1039" s="178"/>
      <c r="M1039" s="113"/>
      <c r="N1039" s="113"/>
      <c r="O1039" s="113"/>
    </row>
    <row r="1040" spans="1:15" ht="11.25">
      <c r="A1040" s="120"/>
      <c r="B1040" s="242"/>
      <c r="C1040" s="120"/>
      <c r="D1040" s="120"/>
      <c r="E1040" s="120"/>
      <c r="F1040" s="120"/>
      <c r="G1040" s="120"/>
      <c r="H1040" s="120"/>
      <c r="I1040" s="120"/>
      <c r="J1040" s="120"/>
      <c r="K1040" s="120"/>
      <c r="L1040" s="178"/>
      <c r="M1040" s="113"/>
      <c r="N1040" s="113"/>
      <c r="O1040" s="113"/>
    </row>
    <row r="1041" spans="1:15" ht="11.25">
      <c r="A1041" s="120"/>
      <c r="B1041" s="242"/>
      <c r="C1041" s="120"/>
      <c r="D1041" s="120"/>
      <c r="E1041" s="120"/>
      <c r="F1041" s="120"/>
      <c r="G1041" s="120"/>
      <c r="H1041" s="120"/>
      <c r="I1041" s="120"/>
      <c r="J1041" s="120"/>
      <c r="K1041" s="120"/>
      <c r="L1041" s="178"/>
      <c r="M1041" s="113"/>
      <c r="N1041" s="113"/>
      <c r="O1041" s="113"/>
    </row>
    <row r="1042" spans="1:15" ht="11.25">
      <c r="A1042" s="120"/>
      <c r="B1042" s="242"/>
      <c r="C1042" s="120"/>
      <c r="D1042" s="120"/>
      <c r="E1042" s="120"/>
      <c r="F1042" s="120"/>
      <c r="G1042" s="120"/>
      <c r="H1042" s="120"/>
      <c r="I1042" s="120"/>
      <c r="J1042" s="120"/>
      <c r="K1042" s="120"/>
      <c r="L1042" s="178"/>
      <c r="M1042" s="113"/>
      <c r="N1042" s="113"/>
      <c r="O1042" s="113"/>
    </row>
    <row r="1043" spans="1:15" ht="11.25">
      <c r="A1043" s="120"/>
      <c r="B1043" s="242"/>
      <c r="C1043" s="120"/>
      <c r="D1043" s="120"/>
      <c r="E1043" s="120"/>
      <c r="F1043" s="120"/>
      <c r="G1043" s="120"/>
      <c r="H1043" s="120"/>
      <c r="I1043" s="120"/>
      <c r="J1043" s="120"/>
      <c r="K1043" s="120"/>
      <c r="L1043" s="178"/>
      <c r="M1043" s="113"/>
      <c r="N1043" s="113"/>
      <c r="O1043" s="113"/>
    </row>
    <row r="1044" spans="1:15" ht="11.25">
      <c r="A1044" s="120"/>
      <c r="B1044" s="242"/>
      <c r="C1044" s="120"/>
      <c r="D1044" s="120"/>
      <c r="E1044" s="120"/>
      <c r="F1044" s="120"/>
      <c r="G1044" s="120"/>
      <c r="H1044" s="120"/>
      <c r="I1044" s="120"/>
      <c r="J1044" s="120"/>
      <c r="K1044" s="120"/>
      <c r="L1044" s="178"/>
      <c r="M1044" s="113"/>
      <c r="N1044" s="113"/>
      <c r="O1044" s="113"/>
    </row>
    <row r="1045" spans="1:15" ht="11.25">
      <c r="A1045" s="120"/>
      <c r="B1045" s="242"/>
      <c r="C1045" s="120"/>
      <c r="D1045" s="120"/>
      <c r="E1045" s="120"/>
      <c r="F1045" s="120"/>
      <c r="G1045" s="120"/>
      <c r="H1045" s="120"/>
      <c r="I1045" s="120"/>
      <c r="J1045" s="120"/>
      <c r="K1045" s="120"/>
      <c r="L1045" s="178"/>
      <c r="M1045" s="113"/>
      <c r="N1045" s="113"/>
      <c r="O1045" s="113"/>
    </row>
    <row r="1046" spans="1:15" ht="11.25">
      <c r="A1046" s="120"/>
      <c r="B1046" s="242"/>
      <c r="C1046" s="120"/>
      <c r="D1046" s="120"/>
      <c r="E1046" s="120"/>
      <c r="F1046" s="120"/>
      <c r="G1046" s="120"/>
      <c r="H1046" s="120"/>
      <c r="I1046" s="120"/>
      <c r="J1046" s="120"/>
      <c r="K1046" s="120"/>
      <c r="L1046" s="178"/>
      <c r="M1046" s="113"/>
      <c r="N1046" s="113"/>
      <c r="O1046" s="113"/>
    </row>
    <row r="1047" spans="1:15" ht="11.25">
      <c r="A1047" s="120"/>
      <c r="B1047" s="242"/>
      <c r="C1047" s="120"/>
      <c r="D1047" s="120"/>
      <c r="E1047" s="120"/>
      <c r="F1047" s="120"/>
      <c r="G1047" s="120"/>
      <c r="H1047" s="120"/>
      <c r="I1047" s="120"/>
      <c r="J1047" s="120"/>
      <c r="K1047" s="120"/>
      <c r="L1047" s="178"/>
      <c r="M1047" s="113"/>
      <c r="N1047" s="113"/>
      <c r="O1047" s="113"/>
    </row>
    <row r="1048" spans="1:15" ht="11.25">
      <c r="A1048" s="120"/>
      <c r="B1048" s="242"/>
      <c r="C1048" s="120"/>
      <c r="D1048" s="120"/>
      <c r="E1048" s="120"/>
      <c r="F1048" s="120"/>
      <c r="G1048" s="120"/>
      <c r="H1048" s="120"/>
      <c r="I1048" s="120"/>
      <c r="J1048" s="120"/>
      <c r="K1048" s="120"/>
      <c r="L1048" s="178"/>
      <c r="M1048" s="113"/>
      <c r="N1048" s="113"/>
      <c r="O1048" s="113"/>
    </row>
    <row r="1049" spans="1:15" ht="11.25">
      <c r="A1049" s="120"/>
      <c r="B1049" s="242"/>
      <c r="C1049" s="120"/>
      <c r="D1049" s="120"/>
      <c r="E1049" s="120"/>
      <c r="F1049" s="120"/>
      <c r="G1049" s="120"/>
      <c r="H1049" s="120"/>
      <c r="I1049" s="120"/>
      <c r="J1049" s="120"/>
      <c r="K1049" s="120"/>
      <c r="L1049" s="178"/>
      <c r="M1049" s="113"/>
      <c r="N1049" s="113"/>
      <c r="O1049" s="113"/>
    </row>
    <row r="1050" spans="1:15" ht="11.25">
      <c r="A1050" s="120"/>
      <c r="B1050" s="242"/>
      <c r="C1050" s="120"/>
      <c r="D1050" s="120"/>
      <c r="E1050" s="120"/>
      <c r="F1050" s="120"/>
      <c r="G1050" s="120"/>
      <c r="H1050" s="120"/>
      <c r="I1050" s="120"/>
      <c r="J1050" s="120"/>
      <c r="K1050" s="120"/>
      <c r="L1050" s="178"/>
      <c r="M1050" s="113"/>
      <c r="N1050" s="113"/>
      <c r="O1050" s="113"/>
    </row>
    <row r="1051" spans="1:15" ht="11.25">
      <c r="A1051" s="120"/>
      <c r="B1051" s="242"/>
      <c r="C1051" s="120"/>
      <c r="D1051" s="120"/>
      <c r="E1051" s="120"/>
      <c r="F1051" s="120"/>
      <c r="G1051" s="120"/>
      <c r="H1051" s="120"/>
      <c r="I1051" s="120"/>
      <c r="J1051" s="120"/>
      <c r="K1051" s="120"/>
      <c r="L1051" s="178"/>
      <c r="M1051" s="113"/>
      <c r="N1051" s="113"/>
      <c r="O1051" s="113"/>
    </row>
    <row r="1052" spans="1:15" ht="11.25">
      <c r="A1052" s="120"/>
      <c r="B1052" s="242"/>
      <c r="C1052" s="120"/>
      <c r="D1052" s="120"/>
      <c r="E1052" s="120"/>
      <c r="F1052" s="120"/>
      <c r="G1052" s="120"/>
      <c r="H1052" s="120"/>
      <c r="I1052" s="120"/>
      <c r="J1052" s="120"/>
      <c r="K1052" s="120"/>
      <c r="L1052" s="178"/>
      <c r="M1052" s="113"/>
      <c r="N1052" s="113"/>
      <c r="O1052" s="113"/>
    </row>
    <row r="1053" spans="1:15" ht="11.25">
      <c r="A1053" s="120"/>
      <c r="B1053" s="242"/>
      <c r="C1053" s="120"/>
      <c r="D1053" s="120"/>
      <c r="E1053" s="120"/>
      <c r="F1053" s="120"/>
      <c r="G1053" s="120"/>
      <c r="H1053" s="120"/>
      <c r="I1053" s="120"/>
      <c r="J1053" s="120"/>
      <c r="K1053" s="120"/>
      <c r="L1053" s="178"/>
      <c r="M1053" s="113"/>
      <c r="N1053" s="113"/>
      <c r="O1053" s="113"/>
    </row>
    <row r="1054" spans="1:15" ht="11.25">
      <c r="A1054" s="120"/>
      <c r="B1054" s="242"/>
      <c r="C1054" s="120"/>
      <c r="D1054" s="120"/>
      <c r="E1054" s="120"/>
      <c r="F1054" s="120"/>
      <c r="G1054" s="120"/>
      <c r="H1054" s="120"/>
      <c r="I1054" s="120"/>
      <c r="J1054" s="120"/>
      <c r="K1054" s="120"/>
      <c r="L1054" s="178"/>
      <c r="M1054" s="113"/>
      <c r="N1054" s="113"/>
      <c r="O1054" s="113"/>
    </row>
    <row r="1055" spans="1:15" ht="11.25">
      <c r="A1055" s="120"/>
      <c r="B1055" s="242"/>
      <c r="C1055" s="120"/>
      <c r="D1055" s="120"/>
      <c r="E1055" s="120"/>
      <c r="F1055" s="120"/>
      <c r="G1055" s="120"/>
      <c r="H1055" s="120"/>
      <c r="I1055" s="120"/>
      <c r="J1055" s="120"/>
      <c r="K1055" s="120"/>
      <c r="L1055" s="178"/>
      <c r="M1055" s="113"/>
      <c r="N1055" s="113"/>
      <c r="O1055" s="113"/>
    </row>
    <row r="1056" spans="1:15" ht="11.25">
      <c r="A1056" s="120"/>
      <c r="B1056" s="242"/>
      <c r="C1056" s="120"/>
      <c r="D1056" s="120"/>
      <c r="E1056" s="120"/>
      <c r="F1056" s="120"/>
      <c r="G1056" s="120"/>
      <c r="H1056" s="120"/>
      <c r="I1056" s="120"/>
      <c r="J1056" s="120"/>
      <c r="K1056" s="120"/>
      <c r="L1056" s="178"/>
      <c r="M1056" s="113"/>
      <c r="N1056" s="113"/>
      <c r="O1056" s="113"/>
    </row>
    <row r="1057" spans="1:15" ht="11.25">
      <c r="A1057" s="120"/>
      <c r="B1057" s="242"/>
      <c r="C1057" s="120"/>
      <c r="D1057" s="120"/>
      <c r="E1057" s="120"/>
      <c r="F1057" s="120"/>
      <c r="G1057" s="120"/>
      <c r="H1057" s="120"/>
      <c r="I1057" s="120"/>
      <c r="J1057" s="120"/>
      <c r="K1057" s="120"/>
      <c r="L1057" s="178"/>
      <c r="M1057" s="113"/>
      <c r="N1057" s="113"/>
      <c r="O1057" s="113"/>
    </row>
    <row r="1058" spans="1:15" ht="11.25">
      <c r="A1058" s="120"/>
      <c r="B1058" s="242"/>
      <c r="C1058" s="120"/>
      <c r="D1058" s="120"/>
      <c r="E1058" s="120"/>
      <c r="F1058" s="120"/>
      <c r="G1058" s="120"/>
      <c r="H1058" s="120"/>
      <c r="I1058" s="120"/>
      <c r="J1058" s="120"/>
      <c r="K1058" s="120"/>
      <c r="L1058" s="178"/>
      <c r="M1058" s="113"/>
      <c r="N1058" s="113"/>
      <c r="O1058" s="113"/>
    </row>
    <row r="1059" spans="1:15" ht="11.25">
      <c r="A1059" s="120"/>
      <c r="B1059" s="242"/>
      <c r="C1059" s="120"/>
      <c r="D1059" s="120"/>
      <c r="E1059" s="120"/>
      <c r="F1059" s="120"/>
      <c r="G1059" s="120"/>
      <c r="H1059" s="120"/>
      <c r="I1059" s="120"/>
      <c r="J1059" s="120"/>
      <c r="K1059" s="120"/>
      <c r="L1059" s="178"/>
      <c r="M1059" s="113"/>
      <c r="N1059" s="113"/>
      <c r="O1059" s="113"/>
    </row>
    <row r="1060" spans="1:15" ht="11.25">
      <c r="A1060" s="120"/>
      <c r="B1060" s="242"/>
      <c r="C1060" s="120"/>
      <c r="D1060" s="120"/>
      <c r="E1060" s="120"/>
      <c r="F1060" s="120"/>
      <c r="G1060" s="120"/>
      <c r="H1060" s="120"/>
      <c r="I1060" s="120"/>
      <c r="J1060" s="120"/>
      <c r="K1060" s="120"/>
      <c r="L1060" s="178"/>
      <c r="M1060" s="113"/>
      <c r="N1060" s="113"/>
      <c r="O1060" s="113"/>
    </row>
    <row r="1061" spans="1:15" ht="11.25">
      <c r="A1061" s="120"/>
      <c r="B1061" s="242"/>
      <c r="C1061" s="120"/>
      <c r="D1061" s="120"/>
      <c r="E1061" s="120"/>
      <c r="F1061" s="120"/>
      <c r="G1061" s="120"/>
      <c r="H1061" s="120"/>
      <c r="I1061" s="120"/>
      <c r="J1061" s="120"/>
      <c r="K1061" s="120"/>
      <c r="L1061" s="178"/>
      <c r="M1061" s="113"/>
      <c r="N1061" s="113"/>
      <c r="O1061" s="113"/>
    </row>
    <row r="1062" spans="1:15" ht="11.25">
      <c r="A1062" s="120"/>
      <c r="B1062" s="242"/>
      <c r="C1062" s="120"/>
      <c r="D1062" s="120"/>
      <c r="E1062" s="120"/>
      <c r="F1062" s="120"/>
      <c r="G1062" s="120"/>
      <c r="H1062" s="120"/>
      <c r="I1062" s="120"/>
      <c r="J1062" s="120"/>
      <c r="K1062" s="120"/>
      <c r="L1062" s="178"/>
      <c r="M1062" s="113"/>
      <c r="N1062" s="113"/>
      <c r="O1062" s="113"/>
    </row>
    <row r="1063" spans="1:15" ht="11.25">
      <c r="A1063" s="120"/>
      <c r="B1063" s="242"/>
      <c r="C1063" s="120"/>
      <c r="D1063" s="120"/>
      <c r="E1063" s="120"/>
      <c r="F1063" s="120"/>
      <c r="G1063" s="120"/>
      <c r="H1063" s="120"/>
      <c r="I1063" s="120"/>
      <c r="J1063" s="120"/>
      <c r="K1063" s="120"/>
      <c r="L1063" s="178"/>
      <c r="M1063" s="113"/>
      <c r="N1063" s="113"/>
      <c r="O1063" s="113"/>
    </row>
    <row r="1064" spans="1:15" ht="11.25">
      <c r="A1064" s="120"/>
      <c r="B1064" s="242"/>
      <c r="C1064" s="120"/>
      <c r="D1064" s="120"/>
      <c r="E1064" s="120"/>
      <c r="F1064" s="120"/>
      <c r="G1064" s="120"/>
      <c r="H1064" s="120"/>
      <c r="I1064" s="120"/>
      <c r="J1064" s="120"/>
      <c r="K1064" s="120"/>
      <c r="L1064" s="178"/>
      <c r="M1064" s="113"/>
      <c r="N1064" s="113"/>
      <c r="O1064" s="113"/>
    </row>
    <row r="1065" spans="1:15" ht="11.25">
      <c r="A1065" s="120"/>
      <c r="B1065" s="242"/>
      <c r="C1065" s="120"/>
      <c r="D1065" s="120"/>
      <c r="E1065" s="120"/>
      <c r="F1065" s="120"/>
      <c r="G1065" s="120"/>
      <c r="H1065" s="120"/>
      <c r="I1065" s="120"/>
      <c r="J1065" s="120"/>
      <c r="K1065" s="120"/>
      <c r="L1065" s="178"/>
      <c r="M1065" s="113"/>
      <c r="N1065" s="113"/>
      <c r="O1065" s="113"/>
    </row>
    <row r="1066" spans="1:15" ht="11.25">
      <c r="A1066" s="120"/>
      <c r="B1066" s="242"/>
      <c r="C1066" s="120"/>
      <c r="D1066" s="120"/>
      <c r="E1066" s="120"/>
      <c r="F1066" s="120"/>
      <c r="G1066" s="120"/>
      <c r="H1066" s="120"/>
      <c r="I1066" s="120"/>
      <c r="J1066" s="120"/>
      <c r="K1066" s="120"/>
      <c r="L1066" s="178"/>
      <c r="M1066" s="113"/>
      <c r="N1066" s="113"/>
      <c r="O1066" s="113"/>
    </row>
    <row r="1067" spans="1:15" ht="11.25">
      <c r="A1067" s="120"/>
      <c r="B1067" s="242"/>
      <c r="C1067" s="120"/>
      <c r="D1067" s="120"/>
      <c r="E1067" s="120"/>
      <c r="F1067" s="120"/>
      <c r="G1067" s="120"/>
      <c r="H1067" s="120"/>
      <c r="I1067" s="120"/>
      <c r="J1067" s="120"/>
      <c r="K1067" s="120"/>
      <c r="L1067" s="178"/>
      <c r="M1067" s="113"/>
      <c r="N1067" s="113"/>
      <c r="O1067" s="113"/>
    </row>
    <row r="1068" spans="1:15" ht="11.25">
      <c r="A1068" s="120"/>
      <c r="B1068" s="242"/>
      <c r="C1068" s="120"/>
      <c r="D1068" s="120"/>
      <c r="E1068" s="120"/>
      <c r="F1068" s="120"/>
      <c r="G1068" s="120"/>
      <c r="H1068" s="120"/>
      <c r="I1068" s="120"/>
      <c r="J1068" s="120"/>
      <c r="K1068" s="120"/>
      <c r="L1068" s="178"/>
      <c r="M1068" s="113"/>
      <c r="N1068" s="113"/>
      <c r="O1068" s="113"/>
    </row>
    <row r="1069" spans="1:15" ht="11.25">
      <c r="A1069" s="120"/>
      <c r="B1069" s="242"/>
      <c r="C1069" s="120"/>
      <c r="D1069" s="120"/>
      <c r="E1069" s="120"/>
      <c r="F1069" s="120"/>
      <c r="G1069" s="120"/>
      <c r="H1069" s="120"/>
      <c r="I1069" s="120"/>
      <c r="J1069" s="120"/>
      <c r="K1069" s="120"/>
      <c r="L1069" s="178"/>
      <c r="M1069" s="113"/>
      <c r="N1069" s="113"/>
      <c r="O1069" s="113"/>
    </row>
    <row r="1070" spans="1:15" ht="11.25">
      <c r="A1070" s="120"/>
      <c r="B1070" s="242"/>
      <c r="C1070" s="120"/>
      <c r="D1070" s="120"/>
      <c r="E1070" s="120"/>
      <c r="F1070" s="120"/>
      <c r="G1070" s="120"/>
      <c r="H1070" s="120"/>
      <c r="I1070" s="120"/>
      <c r="J1070" s="120"/>
      <c r="K1070" s="120"/>
      <c r="L1070" s="178"/>
      <c r="M1070" s="113"/>
      <c r="N1070" s="113"/>
      <c r="O1070" s="113"/>
    </row>
    <row r="1071" spans="1:15" ht="11.25">
      <c r="A1071" s="120"/>
      <c r="B1071" s="242"/>
      <c r="C1071" s="120"/>
      <c r="D1071" s="120"/>
      <c r="E1071" s="120"/>
      <c r="F1071" s="120"/>
      <c r="G1071" s="120"/>
      <c r="H1071" s="120"/>
      <c r="I1071" s="120"/>
      <c r="J1071" s="120"/>
      <c r="K1071" s="120"/>
      <c r="L1071" s="178"/>
      <c r="M1071" s="113"/>
      <c r="N1071" s="113"/>
      <c r="O1071" s="113"/>
    </row>
    <row r="1072" spans="1:15" ht="11.25">
      <c r="A1072" s="120"/>
      <c r="B1072" s="242"/>
      <c r="C1072" s="120"/>
      <c r="D1072" s="120"/>
      <c r="E1072" s="120"/>
      <c r="F1072" s="120"/>
      <c r="G1072" s="120"/>
      <c r="H1072" s="120"/>
      <c r="I1072" s="120"/>
      <c r="J1072" s="120"/>
      <c r="K1072" s="120"/>
      <c r="L1072" s="178"/>
      <c r="M1072" s="113"/>
      <c r="N1072" s="113"/>
      <c r="O1072" s="113"/>
    </row>
    <row r="1073" spans="1:15" ht="11.25">
      <c r="A1073" s="120"/>
      <c r="B1073" s="242"/>
      <c r="C1073" s="120"/>
      <c r="D1073" s="120"/>
      <c r="E1073" s="120"/>
      <c r="F1073" s="120"/>
      <c r="G1073" s="120"/>
      <c r="H1073" s="120"/>
      <c r="I1073" s="120"/>
      <c r="J1073" s="120"/>
      <c r="K1073" s="120"/>
      <c r="L1073" s="178"/>
      <c r="M1073" s="113"/>
      <c r="N1073" s="113"/>
      <c r="O1073" s="113"/>
    </row>
    <row r="1074" spans="1:15" ht="11.25">
      <c r="A1074" s="120"/>
      <c r="B1074" s="242"/>
      <c r="C1074" s="120"/>
      <c r="D1074" s="120"/>
      <c r="E1074" s="120"/>
      <c r="F1074" s="120"/>
      <c r="G1074" s="120"/>
      <c r="H1074" s="120"/>
      <c r="I1074" s="120"/>
      <c r="J1074" s="120"/>
      <c r="K1074" s="120"/>
      <c r="L1074" s="178"/>
      <c r="M1074" s="113"/>
      <c r="N1074" s="113"/>
      <c r="O1074" s="113"/>
    </row>
    <row r="1075" spans="1:15" ht="11.25">
      <c r="A1075" s="120"/>
      <c r="B1075" s="242"/>
      <c r="C1075" s="120"/>
      <c r="D1075" s="120"/>
      <c r="E1075" s="120"/>
      <c r="F1075" s="120"/>
      <c r="G1075" s="120"/>
      <c r="H1075" s="120"/>
      <c r="I1075" s="120"/>
      <c r="J1075" s="120"/>
      <c r="K1075" s="120"/>
      <c r="L1075" s="178"/>
      <c r="M1075" s="113"/>
      <c r="N1075" s="113"/>
      <c r="O1075" s="113"/>
    </row>
    <row r="1076" spans="1:15" ht="11.25">
      <c r="A1076" s="120"/>
      <c r="B1076" s="242"/>
      <c r="C1076" s="120"/>
      <c r="D1076" s="120"/>
      <c r="E1076" s="120"/>
      <c r="F1076" s="120"/>
      <c r="G1076" s="120"/>
      <c r="H1076" s="120"/>
      <c r="I1076" s="120"/>
      <c r="J1076" s="120"/>
      <c r="K1076" s="120"/>
      <c r="L1076" s="178"/>
      <c r="M1076" s="113"/>
      <c r="N1076" s="113"/>
      <c r="O1076" s="113"/>
    </row>
    <row r="1077" spans="1:15" ht="11.25">
      <c r="A1077" s="120"/>
      <c r="B1077" s="242"/>
      <c r="C1077" s="120"/>
      <c r="D1077" s="120"/>
      <c r="E1077" s="120"/>
      <c r="F1077" s="120"/>
      <c r="G1077" s="120"/>
      <c r="H1077" s="120"/>
      <c r="I1077" s="120"/>
      <c r="J1077" s="120"/>
      <c r="K1077" s="120"/>
      <c r="L1077" s="178"/>
      <c r="M1077" s="113"/>
      <c r="N1077" s="113"/>
      <c r="O1077" s="113"/>
    </row>
    <row r="1078" spans="1:15" ht="11.25">
      <c r="A1078" s="120"/>
      <c r="B1078" s="242"/>
      <c r="C1078" s="120"/>
      <c r="D1078" s="120"/>
      <c r="E1078" s="120"/>
      <c r="F1078" s="120"/>
      <c r="G1078" s="120"/>
      <c r="H1078" s="120"/>
      <c r="I1078" s="120"/>
      <c r="J1078" s="120"/>
      <c r="K1078" s="120"/>
      <c r="L1078" s="178"/>
      <c r="M1078" s="113"/>
      <c r="N1078" s="113"/>
      <c r="O1078" s="113"/>
    </row>
    <row r="1079" spans="1:15" ht="11.25">
      <c r="A1079" s="120"/>
      <c r="B1079" s="242"/>
      <c r="C1079" s="120"/>
      <c r="D1079" s="120"/>
      <c r="E1079" s="120"/>
      <c r="F1079" s="120"/>
      <c r="G1079" s="120"/>
      <c r="H1079" s="120"/>
      <c r="I1079" s="120"/>
      <c r="J1079" s="120"/>
      <c r="K1079" s="120"/>
      <c r="L1079" s="178"/>
      <c r="M1079" s="113"/>
      <c r="N1079" s="113"/>
      <c r="O1079" s="113"/>
    </row>
    <row r="1080" spans="1:15" ht="11.25">
      <c r="A1080" s="120"/>
      <c r="B1080" s="242"/>
      <c r="C1080" s="120"/>
      <c r="D1080" s="120"/>
      <c r="E1080" s="120"/>
      <c r="F1080" s="120"/>
      <c r="G1080" s="120"/>
      <c r="H1080" s="120"/>
      <c r="I1080" s="120"/>
      <c r="J1080" s="120"/>
      <c r="K1080" s="120"/>
      <c r="L1080" s="178"/>
      <c r="M1080" s="113"/>
      <c r="N1080" s="113"/>
      <c r="O1080" s="113"/>
    </row>
    <row r="1081" spans="1:15" ht="11.25">
      <c r="A1081" s="120"/>
      <c r="B1081" s="242"/>
      <c r="C1081" s="120"/>
      <c r="D1081" s="120"/>
      <c r="E1081" s="120"/>
      <c r="F1081" s="120"/>
      <c r="G1081" s="120"/>
      <c r="H1081" s="120"/>
      <c r="I1081" s="120"/>
      <c r="J1081" s="120"/>
      <c r="K1081" s="120"/>
      <c r="L1081" s="178"/>
      <c r="M1081" s="113"/>
      <c r="N1081" s="113"/>
      <c r="O1081" s="113"/>
    </row>
    <row r="1082" spans="1:15" ht="11.25">
      <c r="A1082" s="120"/>
      <c r="B1082" s="242"/>
      <c r="C1082" s="120"/>
      <c r="D1082" s="120"/>
      <c r="E1082" s="120"/>
      <c r="F1082" s="120"/>
      <c r="G1082" s="120"/>
      <c r="H1082" s="120"/>
      <c r="I1082" s="120"/>
      <c r="J1082" s="120"/>
      <c r="K1082" s="120"/>
      <c r="L1082" s="178"/>
      <c r="M1082" s="113"/>
      <c r="N1082" s="113"/>
      <c r="O1082" s="113"/>
    </row>
    <row r="1083" spans="1:15" ht="11.25">
      <c r="A1083" s="120"/>
      <c r="B1083" s="242"/>
      <c r="C1083" s="120"/>
      <c r="D1083" s="120"/>
      <c r="E1083" s="120"/>
      <c r="F1083" s="120"/>
      <c r="G1083" s="120"/>
      <c r="H1083" s="120"/>
      <c r="I1083" s="120"/>
      <c r="J1083" s="120"/>
      <c r="K1083" s="120"/>
      <c r="L1083" s="178"/>
      <c r="M1083" s="113"/>
      <c r="N1083" s="113"/>
      <c r="O1083" s="113"/>
    </row>
    <row r="1084" spans="1:15" ht="11.25">
      <c r="A1084" s="120"/>
      <c r="B1084" s="242"/>
      <c r="C1084" s="120"/>
      <c r="D1084" s="120"/>
      <c r="E1084" s="120"/>
      <c r="F1084" s="120"/>
      <c r="G1084" s="120"/>
      <c r="H1084" s="120"/>
      <c r="I1084" s="120"/>
      <c r="J1084" s="120"/>
      <c r="K1084" s="120"/>
      <c r="L1084" s="178"/>
      <c r="M1084" s="113"/>
      <c r="N1084" s="113"/>
      <c r="O1084" s="113"/>
    </row>
    <row r="1085" spans="1:15" ht="11.25">
      <c r="A1085" s="120"/>
      <c r="B1085" s="242"/>
      <c r="C1085" s="120"/>
      <c r="D1085" s="120"/>
      <c r="E1085" s="120"/>
      <c r="F1085" s="120"/>
      <c r="G1085" s="120"/>
      <c r="H1085" s="120"/>
      <c r="I1085" s="120"/>
      <c r="J1085" s="120"/>
      <c r="K1085" s="120"/>
      <c r="L1085" s="178"/>
      <c r="M1085" s="113"/>
      <c r="N1085" s="113"/>
      <c r="O1085" s="113"/>
    </row>
    <row r="1086" spans="1:15" ht="11.25">
      <c r="A1086" s="120"/>
      <c r="B1086" s="242"/>
      <c r="C1086" s="120"/>
      <c r="D1086" s="120"/>
      <c r="E1086" s="120"/>
      <c r="F1086" s="120"/>
      <c r="G1086" s="120"/>
      <c r="H1086" s="120"/>
      <c r="I1086" s="120"/>
      <c r="J1086" s="120"/>
      <c r="K1086" s="120"/>
      <c r="L1086" s="178"/>
      <c r="M1086" s="113"/>
      <c r="N1086" s="113"/>
      <c r="O1086" s="113"/>
    </row>
    <row r="1087" spans="1:15" ht="11.25">
      <c r="A1087" s="120"/>
      <c r="B1087" s="242"/>
      <c r="C1087" s="120"/>
      <c r="D1087" s="120"/>
      <c r="E1087" s="120"/>
      <c r="F1087" s="120"/>
      <c r="G1087" s="120"/>
      <c r="H1087" s="120"/>
      <c r="I1087" s="120"/>
      <c r="J1087" s="120"/>
      <c r="K1087" s="120"/>
      <c r="L1087" s="178"/>
      <c r="M1087" s="113"/>
      <c r="N1087" s="113"/>
      <c r="O1087" s="113"/>
    </row>
    <row r="1088" spans="1:15" ht="11.25">
      <c r="A1088" s="120"/>
      <c r="B1088" s="242"/>
      <c r="C1088" s="120"/>
      <c r="D1088" s="120"/>
      <c r="E1088" s="120"/>
      <c r="F1088" s="120"/>
      <c r="G1088" s="120"/>
      <c r="H1088" s="120"/>
      <c r="I1088" s="120"/>
      <c r="J1088" s="120"/>
      <c r="K1088" s="120"/>
      <c r="L1088" s="178"/>
      <c r="M1088" s="113"/>
      <c r="N1088" s="113"/>
      <c r="O1088" s="113"/>
    </row>
    <row r="1089" spans="1:15" ht="11.25">
      <c r="A1089" s="120"/>
      <c r="B1089" s="242"/>
      <c r="C1089" s="120"/>
      <c r="D1089" s="120"/>
      <c r="E1089" s="120"/>
      <c r="F1089" s="120"/>
      <c r="G1089" s="120"/>
      <c r="H1089" s="120"/>
      <c r="I1089" s="120"/>
      <c r="J1089" s="120"/>
      <c r="K1089" s="120"/>
      <c r="L1089" s="178"/>
      <c r="M1089" s="113"/>
      <c r="N1089" s="113"/>
      <c r="O1089" s="113"/>
    </row>
    <row r="1090" spans="1:15" ht="11.25">
      <c r="A1090" s="120"/>
      <c r="B1090" s="242"/>
      <c r="C1090" s="120"/>
      <c r="D1090" s="120"/>
      <c r="E1090" s="120"/>
      <c r="F1090" s="120"/>
      <c r="G1090" s="120"/>
      <c r="H1090" s="120"/>
      <c r="I1090" s="120"/>
      <c r="J1090" s="120"/>
      <c r="K1090" s="120"/>
      <c r="L1090" s="178"/>
      <c r="M1090" s="113"/>
      <c r="N1090" s="113"/>
      <c r="O1090" s="113"/>
    </row>
    <row r="1091" spans="1:15" ht="11.25">
      <c r="A1091" s="120"/>
      <c r="B1091" s="242"/>
      <c r="C1091" s="120"/>
      <c r="D1091" s="120"/>
      <c r="E1091" s="120"/>
      <c r="F1091" s="120"/>
      <c r="G1091" s="120"/>
      <c r="H1091" s="120"/>
      <c r="I1091" s="120"/>
      <c r="J1091" s="120"/>
      <c r="K1091" s="120"/>
      <c r="L1091" s="178"/>
      <c r="M1091" s="113"/>
      <c r="N1091" s="113"/>
      <c r="O1091" s="113"/>
    </row>
    <row r="1092" spans="1:15" ht="11.25">
      <c r="A1092" s="120"/>
      <c r="B1092" s="242"/>
      <c r="C1092" s="120"/>
      <c r="D1092" s="120"/>
      <c r="E1092" s="120"/>
      <c r="F1092" s="120"/>
      <c r="G1092" s="120"/>
      <c r="H1092" s="120"/>
      <c r="I1092" s="120"/>
      <c r="J1092" s="120"/>
      <c r="K1092" s="120"/>
      <c r="L1092" s="178"/>
      <c r="M1092" s="113"/>
      <c r="N1092" s="113"/>
      <c r="O1092" s="113"/>
    </row>
    <row r="1093" spans="1:15" ht="11.25">
      <c r="A1093" s="120"/>
      <c r="B1093" s="242"/>
      <c r="C1093" s="120"/>
      <c r="D1093" s="120"/>
      <c r="E1093" s="120"/>
      <c r="F1093" s="120"/>
      <c r="G1093" s="120"/>
      <c r="H1093" s="120"/>
      <c r="I1093" s="120"/>
      <c r="J1093" s="120"/>
      <c r="K1093" s="120"/>
      <c r="L1093" s="178"/>
      <c r="M1093" s="113"/>
      <c r="N1093" s="113"/>
      <c r="O1093" s="113"/>
    </row>
    <row r="1094" spans="1:15" ht="11.25">
      <c r="A1094" s="120"/>
      <c r="B1094" s="242"/>
      <c r="C1094" s="120"/>
      <c r="D1094" s="120"/>
      <c r="E1094" s="120"/>
      <c r="F1094" s="120"/>
      <c r="G1094" s="120"/>
      <c r="H1094" s="120"/>
      <c r="I1094" s="120"/>
      <c r="J1094" s="120"/>
      <c r="K1094" s="120"/>
      <c r="L1094" s="178"/>
      <c r="M1094" s="113"/>
      <c r="N1094" s="113"/>
      <c r="O1094" s="113"/>
    </row>
    <row r="1095" spans="1:15" ht="11.25">
      <c r="A1095" s="120"/>
      <c r="B1095" s="242"/>
      <c r="C1095" s="120"/>
      <c r="D1095" s="120"/>
      <c r="E1095" s="120"/>
      <c r="F1095" s="120"/>
      <c r="G1095" s="120"/>
      <c r="H1095" s="120"/>
      <c r="I1095" s="120"/>
      <c r="J1095" s="120"/>
      <c r="K1095" s="120"/>
      <c r="L1095" s="178"/>
      <c r="M1095" s="113"/>
      <c r="N1095" s="113"/>
      <c r="O1095" s="113"/>
    </row>
    <row r="1096" spans="1:15" ht="11.25">
      <c r="A1096" s="120"/>
      <c r="B1096" s="242"/>
      <c r="C1096" s="120"/>
      <c r="D1096" s="120"/>
      <c r="E1096" s="120"/>
      <c r="F1096" s="120"/>
      <c r="G1096" s="120"/>
      <c r="H1096" s="120"/>
      <c r="I1096" s="120"/>
      <c r="J1096" s="120"/>
      <c r="K1096" s="120"/>
      <c r="L1096" s="178"/>
      <c r="M1096" s="113"/>
      <c r="N1096" s="113"/>
      <c r="O1096" s="113"/>
    </row>
    <row r="1097" spans="1:15" ht="11.25">
      <c r="A1097" s="120"/>
      <c r="B1097" s="242"/>
      <c r="C1097" s="120"/>
      <c r="D1097" s="120"/>
      <c r="E1097" s="120"/>
      <c r="F1097" s="120"/>
      <c r="G1097" s="120"/>
      <c r="H1097" s="120"/>
      <c r="I1097" s="120"/>
      <c r="J1097" s="120"/>
      <c r="K1097" s="120"/>
      <c r="L1097" s="178"/>
      <c r="M1097" s="113"/>
      <c r="N1097" s="113"/>
      <c r="O1097" s="113"/>
    </row>
    <row r="1098" spans="1:15" ht="11.25">
      <c r="A1098" s="120"/>
      <c r="B1098" s="242"/>
      <c r="C1098" s="120"/>
      <c r="D1098" s="120"/>
      <c r="E1098" s="120"/>
      <c r="F1098" s="120"/>
      <c r="G1098" s="120"/>
      <c r="H1098" s="120"/>
      <c r="I1098" s="120"/>
      <c r="J1098" s="120"/>
      <c r="K1098" s="120"/>
      <c r="L1098" s="178"/>
      <c r="M1098" s="113"/>
      <c r="N1098" s="113"/>
      <c r="O1098" s="113"/>
    </row>
    <row r="1099" spans="1:15" ht="11.25">
      <c r="A1099" s="120"/>
      <c r="B1099" s="242"/>
      <c r="C1099" s="120"/>
      <c r="D1099" s="120"/>
      <c r="E1099" s="120"/>
      <c r="F1099" s="120"/>
      <c r="G1099" s="120"/>
      <c r="H1099" s="120"/>
      <c r="I1099" s="120"/>
      <c r="J1099" s="120"/>
      <c r="K1099" s="120"/>
      <c r="L1099" s="178"/>
      <c r="M1099" s="113"/>
      <c r="N1099" s="113"/>
      <c r="O1099" s="113"/>
    </row>
    <row r="1100" spans="1:15" ht="11.25">
      <c r="A1100" s="120"/>
      <c r="B1100" s="242"/>
      <c r="C1100" s="120"/>
      <c r="D1100" s="120"/>
      <c r="E1100" s="120"/>
      <c r="F1100" s="120"/>
      <c r="G1100" s="120"/>
      <c r="H1100" s="120"/>
      <c r="I1100" s="120"/>
      <c r="J1100" s="120"/>
      <c r="K1100" s="120"/>
      <c r="L1100" s="178"/>
      <c r="M1100" s="113"/>
      <c r="N1100" s="113"/>
      <c r="O1100" s="113"/>
    </row>
    <row r="1101" spans="1:15" ht="11.25">
      <c r="A1101" s="120"/>
      <c r="B1101" s="242"/>
      <c r="C1101" s="120"/>
      <c r="D1101" s="120"/>
      <c r="E1101" s="120"/>
      <c r="F1101" s="120"/>
      <c r="G1101" s="120"/>
      <c r="H1101" s="120"/>
      <c r="I1101" s="120"/>
      <c r="J1101" s="120"/>
      <c r="K1101" s="120"/>
      <c r="L1101" s="178"/>
      <c r="M1101" s="113"/>
      <c r="N1101" s="113"/>
      <c r="O1101" s="113"/>
    </row>
    <row r="1102" spans="1:15" ht="11.25">
      <c r="A1102" s="120"/>
      <c r="B1102" s="242"/>
      <c r="C1102" s="120"/>
      <c r="D1102" s="120"/>
      <c r="E1102" s="120"/>
      <c r="F1102" s="120"/>
      <c r="G1102" s="120"/>
      <c r="H1102" s="120"/>
      <c r="I1102" s="120"/>
      <c r="J1102" s="120"/>
      <c r="K1102" s="120"/>
      <c r="L1102" s="178"/>
      <c r="M1102" s="113"/>
      <c r="N1102" s="113"/>
      <c r="O1102" s="113"/>
    </row>
    <row r="1103" spans="1:15" ht="11.25">
      <c r="A1103" s="120"/>
      <c r="B1103" s="242"/>
      <c r="C1103" s="120"/>
      <c r="D1103" s="120"/>
      <c r="E1103" s="120"/>
      <c r="F1103" s="120"/>
      <c r="G1103" s="120"/>
      <c r="H1103" s="120"/>
      <c r="I1103" s="120"/>
      <c r="J1103" s="120"/>
      <c r="K1103" s="120"/>
      <c r="L1103" s="178"/>
      <c r="M1103" s="113"/>
      <c r="N1103" s="113"/>
      <c r="O1103" s="113"/>
    </row>
    <row r="1104" spans="1:15" ht="11.25">
      <c r="A1104" s="120"/>
      <c r="B1104" s="242"/>
      <c r="C1104" s="120"/>
      <c r="D1104" s="120"/>
      <c r="E1104" s="120"/>
      <c r="F1104" s="120"/>
      <c r="G1104" s="120"/>
      <c r="H1104" s="120"/>
      <c r="I1104" s="120"/>
      <c r="J1104" s="120"/>
      <c r="K1104" s="120"/>
      <c r="L1104" s="178"/>
      <c r="M1104" s="113"/>
      <c r="N1104" s="113"/>
      <c r="O1104" s="113"/>
    </row>
    <row r="1105" spans="1:15" ht="11.25">
      <c r="A1105" s="120"/>
      <c r="B1105" s="242"/>
      <c r="C1105" s="120"/>
      <c r="D1105" s="120"/>
      <c r="E1105" s="120"/>
      <c r="F1105" s="120"/>
      <c r="G1105" s="120"/>
      <c r="H1105" s="120"/>
      <c r="I1105" s="120"/>
      <c r="J1105" s="120"/>
      <c r="K1105" s="120"/>
      <c r="L1105" s="178"/>
      <c r="M1105" s="113"/>
      <c r="N1105" s="113"/>
      <c r="O1105" s="113"/>
    </row>
    <row r="1106" spans="1:15" ht="11.25">
      <c r="A1106" s="120"/>
      <c r="B1106" s="242"/>
      <c r="C1106" s="120"/>
      <c r="D1106" s="120"/>
      <c r="E1106" s="120"/>
      <c r="F1106" s="120"/>
      <c r="G1106" s="120"/>
      <c r="H1106" s="120"/>
      <c r="I1106" s="120"/>
      <c r="J1106" s="120"/>
      <c r="K1106" s="120"/>
      <c r="L1106" s="178"/>
      <c r="M1106" s="113"/>
      <c r="N1106" s="113"/>
      <c r="O1106" s="113"/>
    </row>
    <row r="1107" spans="1:15" ht="11.25">
      <c r="A1107" s="120"/>
      <c r="B1107" s="242"/>
      <c r="C1107" s="120"/>
      <c r="D1107" s="120"/>
      <c r="E1107" s="120"/>
      <c r="F1107" s="120"/>
      <c r="G1107" s="120"/>
      <c r="H1107" s="120"/>
      <c r="I1107" s="120"/>
      <c r="J1107" s="120"/>
      <c r="K1107" s="120"/>
      <c r="L1107" s="178"/>
      <c r="M1107" s="113"/>
      <c r="N1107" s="113"/>
      <c r="O1107" s="113"/>
    </row>
    <row r="1108" spans="1:15" ht="11.25">
      <c r="A1108" s="120"/>
      <c r="B1108" s="242"/>
      <c r="C1108" s="120"/>
      <c r="D1108" s="120"/>
      <c r="E1108" s="120"/>
      <c r="F1108" s="120"/>
      <c r="G1108" s="120"/>
      <c r="H1108" s="120"/>
      <c r="I1108" s="120"/>
      <c r="J1108" s="120"/>
      <c r="K1108" s="120"/>
      <c r="L1108" s="178"/>
      <c r="M1108" s="113"/>
      <c r="N1108" s="113"/>
      <c r="O1108" s="113"/>
    </row>
    <row r="1109" spans="1:15" ht="11.25">
      <c r="A1109" s="120"/>
      <c r="B1109" s="242"/>
      <c r="C1109" s="120"/>
      <c r="D1109" s="120"/>
      <c r="E1109" s="120"/>
      <c r="F1109" s="120"/>
      <c r="G1109" s="120"/>
      <c r="H1109" s="120"/>
      <c r="I1109" s="120"/>
      <c r="J1109" s="120"/>
      <c r="K1109" s="120"/>
      <c r="L1109" s="178"/>
      <c r="M1109" s="113"/>
      <c r="N1109" s="113"/>
      <c r="O1109" s="113"/>
    </row>
    <row r="1110" spans="1:15" ht="11.25">
      <c r="A1110" s="120"/>
      <c r="B1110" s="242"/>
      <c r="C1110" s="120"/>
      <c r="D1110" s="120"/>
      <c r="E1110" s="120"/>
      <c r="F1110" s="120"/>
      <c r="G1110" s="120"/>
      <c r="H1110" s="120"/>
      <c r="I1110" s="120"/>
      <c r="J1110" s="120"/>
      <c r="K1110" s="120"/>
      <c r="L1110" s="178"/>
      <c r="M1110" s="113"/>
      <c r="N1110" s="113"/>
      <c r="O1110" s="113"/>
    </row>
    <row r="1111" spans="1:15" ht="11.25">
      <c r="A1111" s="120"/>
      <c r="B1111" s="242"/>
      <c r="C1111" s="120"/>
      <c r="D1111" s="120"/>
      <c r="E1111" s="120"/>
      <c r="F1111" s="120"/>
      <c r="G1111" s="120"/>
      <c r="H1111" s="120"/>
      <c r="I1111" s="120"/>
      <c r="J1111" s="120"/>
      <c r="K1111" s="120"/>
      <c r="L1111" s="178"/>
      <c r="M1111" s="113"/>
      <c r="N1111" s="113"/>
      <c r="O1111" s="113"/>
    </row>
    <row r="1112" spans="1:15" ht="11.25">
      <c r="A1112" s="120"/>
      <c r="B1112" s="242"/>
      <c r="C1112" s="120"/>
      <c r="D1112" s="120"/>
      <c r="E1112" s="120"/>
      <c r="F1112" s="120"/>
      <c r="G1112" s="120"/>
      <c r="H1112" s="120"/>
      <c r="I1112" s="120"/>
      <c r="J1112" s="120"/>
      <c r="K1112" s="120"/>
      <c r="L1112" s="178"/>
      <c r="M1112" s="113"/>
      <c r="N1112" s="113"/>
      <c r="O1112" s="113"/>
    </row>
    <row r="1113" spans="1:15" ht="11.25">
      <c r="A1113" s="120"/>
      <c r="B1113" s="242"/>
      <c r="C1113" s="120"/>
      <c r="D1113" s="120"/>
      <c r="E1113" s="120"/>
      <c r="F1113" s="120"/>
      <c r="G1113" s="120"/>
      <c r="H1113" s="120"/>
      <c r="I1113" s="120"/>
      <c r="J1113" s="120"/>
      <c r="K1113" s="120"/>
      <c r="L1113" s="178"/>
      <c r="M1113" s="113"/>
      <c r="N1113" s="113"/>
      <c r="O1113" s="113"/>
    </row>
    <row r="1114" spans="1:15" ht="11.25">
      <c r="A1114" s="120"/>
      <c r="B1114" s="242"/>
      <c r="C1114" s="120"/>
      <c r="D1114" s="120"/>
      <c r="E1114" s="120"/>
      <c r="F1114" s="120"/>
      <c r="G1114" s="120"/>
      <c r="H1114" s="120"/>
      <c r="I1114" s="120"/>
      <c r="J1114" s="120"/>
      <c r="K1114" s="120"/>
      <c r="L1114" s="178"/>
      <c r="M1114" s="113"/>
      <c r="N1114" s="113"/>
      <c r="O1114" s="113"/>
    </row>
    <row r="1115" spans="1:15" ht="11.25">
      <c r="A1115" s="120"/>
      <c r="B1115" s="242"/>
      <c r="C1115" s="120"/>
      <c r="D1115" s="120"/>
      <c r="E1115" s="120"/>
      <c r="F1115" s="120"/>
      <c r="G1115" s="120"/>
      <c r="H1115" s="120"/>
      <c r="I1115" s="120"/>
      <c r="J1115" s="120"/>
      <c r="K1115" s="120"/>
      <c r="L1115" s="178"/>
      <c r="M1115" s="113"/>
      <c r="N1115" s="113"/>
      <c r="O1115" s="113"/>
    </row>
    <row r="1116" spans="1:15" ht="11.25">
      <c r="A1116" s="120"/>
      <c r="B1116" s="242"/>
      <c r="C1116" s="120"/>
      <c r="D1116" s="120"/>
      <c r="E1116" s="120"/>
      <c r="F1116" s="120"/>
      <c r="G1116" s="120"/>
      <c r="H1116" s="120"/>
      <c r="I1116" s="120"/>
      <c r="J1116" s="120"/>
      <c r="K1116" s="120"/>
      <c r="L1116" s="178"/>
      <c r="M1116" s="113"/>
      <c r="N1116" s="113"/>
      <c r="O1116" s="113"/>
    </row>
    <row r="1117" spans="1:15" ht="11.25">
      <c r="A1117" s="120"/>
      <c r="B1117" s="242"/>
      <c r="C1117" s="120"/>
      <c r="D1117" s="120"/>
      <c r="E1117" s="120"/>
      <c r="F1117" s="120"/>
      <c r="G1117" s="120"/>
      <c r="H1117" s="120"/>
      <c r="I1117" s="120"/>
      <c r="J1117" s="120"/>
      <c r="K1117" s="120"/>
      <c r="L1117" s="178"/>
      <c r="M1117" s="113"/>
      <c r="N1117" s="113"/>
      <c r="O1117" s="113"/>
    </row>
    <row r="1118" spans="1:15" ht="11.25">
      <c r="A1118" s="120"/>
      <c r="B1118" s="242"/>
      <c r="C1118" s="120"/>
      <c r="D1118" s="120"/>
      <c r="E1118" s="120"/>
      <c r="F1118" s="120"/>
      <c r="G1118" s="120"/>
      <c r="H1118" s="120"/>
      <c r="I1118" s="120"/>
      <c r="J1118" s="120"/>
      <c r="K1118" s="120"/>
      <c r="L1118" s="178"/>
      <c r="M1118" s="113"/>
      <c r="N1118" s="113"/>
      <c r="O1118" s="113"/>
    </row>
    <row r="1119" spans="1:15" ht="11.25">
      <c r="A1119" s="120"/>
      <c r="B1119" s="242"/>
      <c r="C1119" s="120"/>
      <c r="D1119" s="120"/>
      <c r="E1119" s="120"/>
      <c r="F1119" s="120"/>
      <c r="G1119" s="120"/>
      <c r="H1119" s="120"/>
      <c r="I1119" s="120"/>
      <c r="J1119" s="120"/>
      <c r="K1119" s="120"/>
      <c r="L1119" s="178"/>
      <c r="M1119" s="113"/>
      <c r="N1119" s="113"/>
      <c r="O1119" s="113"/>
    </row>
    <row r="1120" spans="1:15" ht="11.25">
      <c r="A1120" s="120"/>
      <c r="B1120" s="242"/>
      <c r="C1120" s="120"/>
      <c r="D1120" s="120"/>
      <c r="E1120" s="120"/>
      <c r="F1120" s="120"/>
      <c r="G1120" s="120"/>
      <c r="H1120" s="120"/>
      <c r="I1120" s="120"/>
      <c r="J1120" s="120"/>
      <c r="K1120" s="120"/>
      <c r="L1120" s="178"/>
      <c r="M1120" s="113"/>
      <c r="N1120" s="113"/>
      <c r="O1120" s="113"/>
    </row>
    <row r="1121" spans="1:15" ht="11.25">
      <c r="A1121" s="120"/>
      <c r="B1121" s="242"/>
      <c r="C1121" s="120"/>
      <c r="D1121" s="120"/>
      <c r="E1121" s="120"/>
      <c r="F1121" s="120"/>
      <c r="G1121" s="120"/>
      <c r="H1121" s="120"/>
      <c r="I1121" s="120"/>
      <c r="J1121" s="120"/>
      <c r="K1121" s="120"/>
      <c r="L1121" s="178"/>
      <c r="M1121" s="113"/>
      <c r="N1121" s="113"/>
      <c r="O1121" s="113"/>
    </row>
    <row r="1122" spans="1:15" ht="11.25">
      <c r="A1122" s="120"/>
      <c r="B1122" s="242"/>
      <c r="C1122" s="120"/>
      <c r="D1122" s="120"/>
      <c r="E1122" s="120"/>
      <c r="F1122" s="120"/>
      <c r="G1122" s="120"/>
      <c r="H1122" s="120"/>
      <c r="I1122" s="120"/>
      <c r="J1122" s="120"/>
      <c r="K1122" s="120"/>
      <c r="L1122" s="178"/>
      <c r="M1122" s="113"/>
      <c r="N1122" s="113"/>
      <c r="O1122" s="113"/>
    </row>
    <row r="1123" spans="1:15" ht="11.25">
      <c r="A1123" s="120"/>
      <c r="B1123" s="242"/>
      <c r="C1123" s="120"/>
      <c r="D1123" s="120"/>
      <c r="E1123" s="120"/>
      <c r="F1123" s="120"/>
      <c r="G1123" s="120"/>
      <c r="H1123" s="120"/>
      <c r="I1123" s="120"/>
      <c r="J1123" s="120"/>
      <c r="K1123" s="120"/>
      <c r="L1123" s="178"/>
      <c r="M1123" s="113"/>
      <c r="N1123" s="113"/>
      <c r="O1123" s="113"/>
    </row>
    <row r="1124" spans="1:15" ht="11.25">
      <c r="A1124" s="120"/>
      <c r="B1124" s="242"/>
      <c r="C1124" s="120"/>
      <c r="D1124" s="120"/>
      <c r="E1124" s="120"/>
      <c r="F1124" s="120"/>
      <c r="G1124" s="120"/>
      <c r="H1124" s="120"/>
      <c r="I1124" s="120"/>
      <c r="J1124" s="120"/>
      <c r="K1124" s="120"/>
      <c r="L1124" s="178"/>
      <c r="M1124" s="113"/>
      <c r="N1124" s="113"/>
      <c r="O1124" s="113"/>
    </row>
    <row r="1125" spans="1:15" ht="11.25">
      <c r="A1125" s="120"/>
      <c r="B1125" s="242"/>
      <c r="C1125" s="120"/>
      <c r="D1125" s="120"/>
      <c r="E1125" s="120"/>
      <c r="F1125" s="120"/>
      <c r="G1125" s="120"/>
      <c r="H1125" s="120"/>
      <c r="I1125" s="120"/>
      <c r="J1125" s="120"/>
      <c r="K1125" s="120"/>
      <c r="L1125" s="178"/>
      <c r="M1125" s="113"/>
      <c r="N1125" s="113"/>
      <c r="O1125" s="113"/>
    </row>
    <row r="1126" spans="1:15" ht="11.25">
      <c r="A1126" s="120"/>
      <c r="B1126" s="242"/>
      <c r="C1126" s="120"/>
      <c r="D1126" s="120"/>
      <c r="E1126" s="120"/>
      <c r="F1126" s="120"/>
      <c r="G1126" s="120"/>
      <c r="H1126" s="120"/>
      <c r="I1126" s="120"/>
      <c r="J1126" s="120"/>
      <c r="K1126" s="120"/>
      <c r="L1126" s="178"/>
      <c r="M1126" s="113"/>
      <c r="N1126" s="113"/>
      <c r="O1126" s="113"/>
    </row>
    <row r="1127" spans="1:15" ht="11.25">
      <c r="A1127" s="120"/>
      <c r="B1127" s="242"/>
      <c r="C1127" s="120"/>
      <c r="D1127" s="120"/>
      <c r="E1127" s="120"/>
      <c r="F1127" s="120"/>
      <c r="G1127" s="120"/>
      <c r="H1127" s="120"/>
      <c r="I1127" s="120"/>
      <c r="J1127" s="120"/>
      <c r="K1127" s="120"/>
      <c r="L1127" s="178"/>
      <c r="M1127" s="113"/>
      <c r="N1127" s="113"/>
      <c r="O1127" s="113"/>
    </row>
    <row r="1128" spans="1:15" ht="11.25">
      <c r="A1128" s="120"/>
      <c r="B1128" s="242"/>
      <c r="C1128" s="120"/>
      <c r="D1128" s="120"/>
      <c r="E1128" s="120"/>
      <c r="F1128" s="120"/>
      <c r="G1128" s="120"/>
      <c r="H1128" s="120"/>
      <c r="I1128" s="120"/>
      <c r="J1128" s="120"/>
      <c r="K1128" s="120"/>
      <c r="L1128" s="178"/>
      <c r="M1128" s="113"/>
      <c r="N1128" s="113"/>
      <c r="O1128" s="113"/>
    </row>
    <row r="1129" spans="1:15" ht="11.25">
      <c r="A1129" s="120"/>
      <c r="B1129" s="242"/>
      <c r="C1129" s="120"/>
      <c r="D1129" s="120"/>
      <c r="E1129" s="120"/>
      <c r="F1129" s="120"/>
      <c r="G1129" s="120"/>
      <c r="H1129" s="120"/>
      <c r="I1129" s="120"/>
      <c r="J1129" s="120"/>
      <c r="K1129" s="120"/>
      <c r="L1129" s="178"/>
      <c r="M1129" s="113"/>
      <c r="N1129" s="113"/>
      <c r="O1129" s="113"/>
    </row>
    <row r="1130" spans="1:15" ht="11.25">
      <c r="A1130" s="120"/>
      <c r="B1130" s="242"/>
      <c r="C1130" s="120"/>
      <c r="D1130" s="120"/>
      <c r="E1130" s="120"/>
      <c r="F1130" s="120"/>
      <c r="G1130" s="120"/>
      <c r="H1130" s="120"/>
      <c r="I1130" s="120"/>
      <c r="J1130" s="120"/>
      <c r="K1130" s="120"/>
      <c r="L1130" s="178"/>
      <c r="M1130" s="113"/>
      <c r="N1130" s="113"/>
      <c r="O1130" s="113"/>
    </row>
    <row r="1131" spans="1:15" ht="11.25">
      <c r="A1131" s="120"/>
      <c r="B1131" s="242"/>
      <c r="C1131" s="120"/>
      <c r="D1131" s="120"/>
      <c r="E1131" s="120"/>
      <c r="F1131" s="120"/>
      <c r="G1131" s="120"/>
      <c r="H1131" s="120"/>
      <c r="I1131" s="120"/>
      <c r="J1131" s="120"/>
      <c r="K1131" s="120"/>
      <c r="L1131" s="178"/>
      <c r="M1131" s="113"/>
      <c r="N1131" s="113"/>
      <c r="O1131" s="113"/>
    </row>
    <row r="1132" spans="1:15" ht="11.25">
      <c r="A1132" s="120"/>
      <c r="B1132" s="242"/>
      <c r="C1132" s="120"/>
      <c r="D1132" s="120"/>
      <c r="E1132" s="120"/>
      <c r="F1132" s="120"/>
      <c r="G1132" s="120"/>
      <c r="H1132" s="120"/>
      <c r="I1132" s="120"/>
      <c r="J1132" s="120"/>
      <c r="K1132" s="120"/>
      <c r="L1132" s="178"/>
      <c r="M1132" s="113"/>
      <c r="N1132" s="113"/>
      <c r="O1132" s="113"/>
    </row>
    <row r="1133" spans="1:15" ht="11.25">
      <c r="A1133" s="120"/>
      <c r="B1133" s="242"/>
      <c r="C1133" s="120"/>
      <c r="D1133" s="120"/>
      <c r="E1133" s="120"/>
      <c r="F1133" s="120"/>
      <c r="G1133" s="120"/>
      <c r="H1133" s="120"/>
      <c r="I1133" s="120"/>
      <c r="J1133" s="120"/>
      <c r="K1133" s="120"/>
      <c r="L1133" s="178"/>
      <c r="M1133" s="113"/>
      <c r="N1133" s="113"/>
      <c r="O1133" s="113"/>
    </row>
    <row r="1134" spans="1:15" ht="11.25">
      <c r="A1134" s="120"/>
      <c r="B1134" s="242"/>
      <c r="C1134" s="120"/>
      <c r="D1134" s="120"/>
      <c r="E1134" s="120"/>
      <c r="F1134" s="120"/>
      <c r="G1134" s="120"/>
      <c r="H1134" s="120"/>
      <c r="I1134" s="120"/>
      <c r="J1134" s="120"/>
      <c r="K1134" s="120"/>
      <c r="L1134" s="178"/>
      <c r="M1134" s="113"/>
      <c r="N1134" s="113"/>
      <c r="O1134" s="113"/>
    </row>
    <row r="1135" spans="1:15" ht="11.25">
      <c r="A1135" s="120"/>
      <c r="B1135" s="242"/>
      <c r="C1135" s="120"/>
      <c r="D1135" s="120"/>
      <c r="E1135" s="120"/>
      <c r="F1135" s="120"/>
      <c r="G1135" s="120"/>
      <c r="H1135" s="120"/>
      <c r="I1135" s="120"/>
      <c r="J1135" s="120"/>
      <c r="K1135" s="120"/>
      <c r="L1135" s="178"/>
      <c r="M1135" s="113"/>
      <c r="N1135" s="113"/>
      <c r="O1135" s="113"/>
    </row>
    <row r="1136" spans="1:15" ht="11.25">
      <c r="A1136" s="120"/>
      <c r="B1136" s="242"/>
      <c r="C1136" s="120"/>
      <c r="D1136" s="120"/>
      <c r="E1136" s="120"/>
      <c r="F1136" s="120"/>
      <c r="G1136" s="120"/>
      <c r="H1136" s="120"/>
      <c r="I1136" s="120"/>
      <c r="J1136" s="120"/>
      <c r="K1136" s="120"/>
      <c r="L1136" s="178"/>
      <c r="M1136" s="113"/>
      <c r="N1136" s="113"/>
      <c r="O1136" s="113"/>
    </row>
    <row r="1137" spans="1:15" ht="11.25">
      <c r="A1137" s="120"/>
      <c r="B1137" s="242"/>
      <c r="C1137" s="120"/>
      <c r="D1137" s="120"/>
      <c r="E1137" s="120"/>
      <c r="F1137" s="120"/>
      <c r="G1137" s="120"/>
      <c r="H1137" s="120"/>
      <c r="I1137" s="120"/>
      <c r="J1137" s="120"/>
      <c r="K1137" s="120"/>
      <c r="L1137" s="178"/>
      <c r="M1137" s="113"/>
      <c r="N1137" s="113"/>
      <c r="O1137" s="113"/>
    </row>
    <row r="1138" spans="1:15" ht="11.25">
      <c r="A1138" s="120"/>
      <c r="B1138" s="242"/>
      <c r="C1138" s="120"/>
      <c r="D1138" s="120"/>
      <c r="E1138" s="120"/>
      <c r="F1138" s="120"/>
      <c r="G1138" s="120"/>
      <c r="H1138" s="120"/>
      <c r="I1138" s="120"/>
      <c r="J1138" s="120"/>
      <c r="K1138" s="120"/>
      <c r="L1138" s="178"/>
      <c r="M1138" s="113"/>
      <c r="N1138" s="113"/>
      <c r="O1138" s="113"/>
    </row>
    <row r="1139" spans="1:15" ht="11.25">
      <c r="A1139" s="120"/>
      <c r="B1139" s="242"/>
      <c r="C1139" s="120"/>
      <c r="D1139" s="120"/>
      <c r="E1139" s="120"/>
      <c r="F1139" s="120"/>
      <c r="G1139" s="120"/>
      <c r="H1139" s="120"/>
      <c r="I1139" s="120"/>
      <c r="J1139" s="120"/>
      <c r="K1139" s="120"/>
      <c r="L1139" s="178"/>
      <c r="M1139" s="113"/>
      <c r="N1139" s="113"/>
      <c r="O1139" s="113"/>
    </row>
    <row r="1140" spans="1:15" ht="11.25">
      <c r="A1140" s="120"/>
      <c r="B1140" s="242"/>
      <c r="C1140" s="120"/>
      <c r="D1140" s="120"/>
      <c r="E1140" s="120"/>
      <c r="F1140" s="120"/>
      <c r="G1140" s="120"/>
      <c r="H1140" s="120"/>
      <c r="I1140" s="120"/>
      <c r="J1140" s="120"/>
      <c r="K1140" s="120"/>
      <c r="L1140" s="178"/>
      <c r="M1140" s="113"/>
      <c r="N1140" s="113"/>
      <c r="O1140" s="113"/>
    </row>
    <row r="1141" spans="1:15" ht="11.25">
      <c r="A1141" s="120"/>
      <c r="B1141" s="242"/>
      <c r="C1141" s="120"/>
      <c r="D1141" s="120"/>
      <c r="E1141" s="120"/>
      <c r="F1141" s="120"/>
      <c r="G1141" s="120"/>
      <c r="H1141" s="120"/>
      <c r="I1141" s="120"/>
      <c r="J1141" s="120"/>
      <c r="K1141" s="120"/>
      <c r="L1141" s="178"/>
      <c r="M1141" s="113"/>
      <c r="N1141" s="113"/>
      <c r="O1141" s="113"/>
    </row>
    <row r="1142" spans="1:15" ht="11.25">
      <c r="A1142" s="120"/>
      <c r="B1142" s="242"/>
      <c r="C1142" s="120"/>
      <c r="D1142" s="120"/>
      <c r="E1142" s="120"/>
      <c r="F1142" s="120"/>
      <c r="G1142" s="120"/>
      <c r="H1142" s="120"/>
      <c r="I1142" s="120"/>
      <c r="J1142" s="120"/>
      <c r="K1142" s="120"/>
      <c r="L1142" s="178"/>
      <c r="M1142" s="113"/>
      <c r="N1142" s="113"/>
      <c r="O1142" s="113"/>
    </row>
    <row r="1143" spans="1:15" ht="11.25">
      <c r="A1143" s="120"/>
      <c r="B1143" s="242"/>
      <c r="C1143" s="120"/>
      <c r="D1143" s="120"/>
      <c r="E1143" s="120"/>
      <c r="F1143" s="120"/>
      <c r="G1143" s="120"/>
      <c r="H1143" s="120"/>
      <c r="I1143" s="120"/>
      <c r="J1143" s="120"/>
      <c r="K1143" s="120"/>
      <c r="L1143" s="178"/>
      <c r="M1143" s="113"/>
      <c r="N1143" s="113"/>
      <c r="O1143" s="113"/>
    </row>
    <row r="1144" spans="1:15" ht="11.25">
      <c r="A1144" s="120"/>
      <c r="B1144" s="242"/>
      <c r="C1144" s="120"/>
      <c r="D1144" s="120"/>
      <c r="E1144" s="120"/>
      <c r="F1144" s="120"/>
      <c r="G1144" s="120"/>
      <c r="H1144" s="120"/>
      <c r="I1144" s="120"/>
      <c r="J1144" s="120"/>
      <c r="K1144" s="120"/>
      <c r="L1144" s="178"/>
      <c r="M1144" s="113"/>
      <c r="N1144" s="113"/>
      <c r="O1144" s="113"/>
    </row>
    <row r="1145" spans="1:15" ht="11.25">
      <c r="A1145" s="120"/>
      <c r="B1145" s="242"/>
      <c r="C1145" s="120"/>
      <c r="D1145" s="120"/>
      <c r="E1145" s="120"/>
      <c r="F1145" s="120"/>
      <c r="G1145" s="120"/>
      <c r="H1145" s="120"/>
      <c r="I1145" s="120"/>
      <c r="J1145" s="120"/>
      <c r="K1145" s="120"/>
      <c r="L1145" s="178"/>
      <c r="M1145" s="113"/>
      <c r="N1145" s="113"/>
      <c r="O1145" s="113"/>
    </row>
    <row r="1146" spans="1:15" ht="11.25">
      <c r="A1146" s="120"/>
      <c r="B1146" s="242"/>
      <c r="C1146" s="120"/>
      <c r="D1146" s="120"/>
      <c r="E1146" s="120"/>
      <c r="F1146" s="120"/>
      <c r="G1146" s="120"/>
      <c r="H1146" s="120"/>
      <c r="I1146" s="120"/>
      <c r="J1146" s="120"/>
      <c r="K1146" s="120"/>
      <c r="L1146" s="178"/>
      <c r="M1146" s="113"/>
      <c r="N1146" s="113"/>
      <c r="O1146" s="113"/>
    </row>
    <row r="1147" spans="1:15" ht="11.25">
      <c r="A1147" s="120"/>
      <c r="B1147" s="242"/>
      <c r="C1147" s="120"/>
      <c r="D1147" s="120"/>
      <c r="E1147" s="120"/>
      <c r="F1147" s="120"/>
      <c r="G1147" s="120"/>
      <c r="H1147" s="120"/>
      <c r="I1147" s="120"/>
      <c r="J1147" s="120"/>
      <c r="K1147" s="120"/>
      <c r="L1147" s="178"/>
      <c r="M1147" s="113"/>
      <c r="N1147" s="113"/>
      <c r="O1147" s="113"/>
    </row>
    <row r="1148" spans="1:15" ht="11.25">
      <c r="A1148" s="120"/>
      <c r="B1148" s="242"/>
      <c r="C1148" s="120"/>
      <c r="D1148" s="120"/>
      <c r="E1148" s="120"/>
      <c r="F1148" s="120"/>
      <c r="G1148" s="120"/>
      <c r="H1148" s="120"/>
      <c r="I1148" s="120"/>
      <c r="J1148" s="120"/>
      <c r="K1148" s="120"/>
      <c r="L1148" s="178"/>
      <c r="M1148" s="113"/>
      <c r="N1148" s="113"/>
      <c r="O1148" s="113"/>
    </row>
    <row r="1149" spans="1:15" ht="11.25">
      <c r="A1149" s="120"/>
      <c r="B1149" s="242"/>
      <c r="C1149" s="120"/>
      <c r="D1149" s="120"/>
      <c r="E1149" s="120"/>
      <c r="F1149" s="120"/>
      <c r="G1149" s="120"/>
      <c r="H1149" s="120"/>
      <c r="I1149" s="120"/>
      <c r="J1149" s="120"/>
      <c r="K1149" s="120"/>
      <c r="L1149" s="178"/>
      <c r="M1149" s="113"/>
      <c r="N1149" s="113"/>
      <c r="O1149" s="113"/>
    </row>
    <row r="1150" spans="1:15" ht="11.25">
      <c r="A1150" s="120"/>
      <c r="B1150" s="242"/>
      <c r="C1150" s="120"/>
      <c r="D1150" s="120"/>
      <c r="E1150" s="120"/>
      <c r="F1150" s="120"/>
      <c r="G1150" s="120"/>
      <c r="H1150" s="120"/>
      <c r="I1150" s="120"/>
      <c r="J1150" s="120"/>
      <c r="K1150" s="120"/>
      <c r="L1150" s="178"/>
      <c r="M1150" s="113"/>
      <c r="N1150" s="113"/>
      <c r="O1150" s="113"/>
    </row>
    <row r="1151" spans="1:15" ht="11.25">
      <c r="A1151" s="120"/>
      <c r="B1151" s="242"/>
      <c r="C1151" s="120"/>
      <c r="D1151" s="120"/>
      <c r="E1151" s="120"/>
      <c r="F1151" s="120"/>
      <c r="G1151" s="120"/>
      <c r="H1151" s="120"/>
      <c r="I1151" s="120"/>
      <c r="J1151" s="120"/>
      <c r="K1151" s="120"/>
      <c r="L1151" s="178"/>
      <c r="M1151" s="113"/>
      <c r="N1151" s="113"/>
      <c r="O1151" s="113"/>
    </row>
    <row r="1152" spans="1:15" ht="11.25">
      <c r="A1152" s="120"/>
      <c r="B1152" s="242"/>
      <c r="C1152" s="120"/>
      <c r="D1152" s="120"/>
      <c r="E1152" s="120"/>
      <c r="F1152" s="120"/>
      <c r="G1152" s="120"/>
      <c r="H1152" s="120"/>
      <c r="I1152" s="120"/>
      <c r="J1152" s="120"/>
      <c r="K1152" s="120"/>
      <c r="L1152" s="178"/>
      <c r="M1152" s="113"/>
      <c r="N1152" s="113"/>
      <c r="O1152" s="113"/>
    </row>
    <row r="1153" spans="1:15" ht="11.25">
      <c r="A1153" s="120"/>
      <c r="B1153" s="242"/>
      <c r="C1153" s="120"/>
      <c r="D1153" s="120"/>
      <c r="E1153" s="120"/>
      <c r="F1153" s="120"/>
      <c r="G1153" s="120"/>
      <c r="H1153" s="120"/>
      <c r="I1153" s="120"/>
      <c r="J1153" s="120"/>
      <c r="K1153" s="120"/>
      <c r="L1153" s="178"/>
      <c r="M1153" s="113"/>
      <c r="N1153" s="113"/>
      <c r="O1153" s="113"/>
    </row>
    <row r="1154" spans="1:15" ht="11.25">
      <c r="A1154" s="120"/>
      <c r="B1154" s="242"/>
      <c r="C1154" s="120"/>
      <c r="D1154" s="120"/>
      <c r="E1154" s="120"/>
      <c r="F1154" s="120"/>
      <c r="G1154" s="120"/>
      <c r="H1154" s="120"/>
      <c r="I1154" s="120"/>
      <c r="J1154" s="120"/>
      <c r="K1154" s="120"/>
      <c r="L1154" s="178"/>
      <c r="M1154" s="113"/>
      <c r="N1154" s="113"/>
      <c r="O1154" s="113"/>
    </row>
    <row r="1155" spans="1:15" ht="11.25">
      <c r="A1155" s="120"/>
      <c r="B1155" s="242"/>
      <c r="C1155" s="120"/>
      <c r="D1155" s="120"/>
      <c r="E1155" s="120"/>
      <c r="F1155" s="120"/>
      <c r="G1155" s="120"/>
      <c r="H1155" s="120"/>
      <c r="I1155" s="120"/>
      <c r="J1155" s="120"/>
      <c r="K1155" s="120"/>
      <c r="L1155" s="178"/>
      <c r="M1155" s="113"/>
      <c r="N1155" s="113"/>
      <c r="O1155" s="113"/>
    </row>
    <row r="1156" spans="1:15" ht="11.25">
      <c r="A1156" s="120"/>
      <c r="B1156" s="242"/>
      <c r="C1156" s="120"/>
      <c r="D1156" s="120"/>
      <c r="E1156" s="120"/>
      <c r="F1156" s="120"/>
      <c r="G1156" s="120"/>
      <c r="H1156" s="120"/>
      <c r="I1156" s="120"/>
      <c r="J1156" s="120"/>
      <c r="K1156" s="120"/>
      <c r="L1156" s="178"/>
      <c r="M1156" s="113"/>
      <c r="N1156" s="113"/>
      <c r="O1156" s="113"/>
    </row>
    <row r="1157" spans="1:15" ht="11.25">
      <c r="A1157" s="120"/>
      <c r="B1157" s="242"/>
      <c r="C1157" s="120"/>
      <c r="D1157" s="120"/>
      <c r="E1157" s="120"/>
      <c r="F1157" s="120"/>
      <c r="G1157" s="120"/>
      <c r="H1157" s="120"/>
      <c r="I1157" s="120"/>
      <c r="J1157" s="120"/>
      <c r="K1157" s="120"/>
      <c r="L1157" s="178"/>
      <c r="M1157" s="113"/>
      <c r="N1157" s="113"/>
      <c r="O1157" s="113"/>
    </row>
    <row r="1158" spans="1:15" ht="11.25">
      <c r="A1158" s="120"/>
      <c r="B1158" s="242"/>
      <c r="C1158" s="120"/>
      <c r="D1158" s="120"/>
      <c r="E1158" s="120"/>
      <c r="F1158" s="120"/>
      <c r="G1158" s="120"/>
      <c r="H1158" s="120"/>
      <c r="I1158" s="120"/>
      <c r="J1158" s="120"/>
      <c r="K1158" s="120"/>
      <c r="L1158" s="178"/>
      <c r="M1158" s="113"/>
      <c r="N1158" s="113"/>
      <c r="O1158" s="113"/>
    </row>
    <row r="1159" spans="1:15" ht="11.25">
      <c r="A1159" s="120"/>
      <c r="B1159" s="242"/>
      <c r="C1159" s="120"/>
      <c r="D1159" s="120"/>
      <c r="E1159" s="120"/>
      <c r="F1159" s="120"/>
      <c r="G1159" s="120"/>
      <c r="H1159" s="120"/>
      <c r="I1159" s="120"/>
      <c r="J1159" s="120"/>
      <c r="K1159" s="120"/>
      <c r="L1159" s="178"/>
      <c r="M1159" s="113"/>
      <c r="N1159" s="113"/>
      <c r="O1159" s="113"/>
    </row>
    <row r="1160" spans="1:15" ht="11.25">
      <c r="A1160" s="120"/>
      <c r="B1160" s="242"/>
      <c r="C1160" s="120"/>
      <c r="D1160" s="120"/>
      <c r="E1160" s="120"/>
      <c r="F1160" s="120"/>
      <c r="G1160" s="120"/>
      <c r="H1160" s="120"/>
      <c r="I1160" s="120"/>
      <c r="J1160" s="120"/>
      <c r="K1160" s="120"/>
      <c r="L1160" s="178"/>
      <c r="M1160" s="113"/>
      <c r="N1160" s="113"/>
      <c r="O1160" s="113"/>
    </row>
    <row r="1161" spans="1:15" ht="11.25">
      <c r="A1161" s="120"/>
      <c r="B1161" s="242"/>
      <c r="C1161" s="120"/>
      <c r="D1161" s="120"/>
      <c r="E1161" s="120"/>
      <c r="F1161" s="120"/>
      <c r="G1161" s="120"/>
      <c r="H1161" s="120"/>
      <c r="I1161" s="120"/>
      <c r="J1161" s="120"/>
      <c r="K1161" s="120"/>
      <c r="L1161" s="178"/>
      <c r="M1161" s="113"/>
      <c r="N1161" s="113"/>
      <c r="O1161" s="113"/>
    </row>
    <row r="1162" spans="1:15" ht="11.25">
      <c r="A1162" s="120"/>
      <c r="B1162" s="242"/>
      <c r="C1162" s="120"/>
      <c r="D1162" s="120"/>
      <c r="E1162" s="120"/>
      <c r="F1162" s="120"/>
      <c r="G1162" s="120"/>
      <c r="H1162" s="120"/>
      <c r="I1162" s="120"/>
      <c r="J1162" s="120"/>
      <c r="K1162" s="120"/>
      <c r="L1162" s="178"/>
      <c r="M1162" s="113"/>
      <c r="N1162" s="113"/>
      <c r="O1162" s="113"/>
    </row>
    <row r="1163" spans="1:15" ht="11.25">
      <c r="A1163" s="120"/>
      <c r="B1163" s="242"/>
      <c r="C1163" s="120"/>
      <c r="D1163" s="120"/>
      <c r="E1163" s="120"/>
      <c r="F1163" s="120"/>
      <c r="G1163" s="120"/>
      <c r="H1163" s="120"/>
      <c r="I1163" s="120"/>
      <c r="J1163" s="120"/>
      <c r="K1163" s="120"/>
      <c r="L1163" s="178"/>
      <c r="M1163" s="113"/>
      <c r="N1163" s="113"/>
      <c r="O1163" s="113"/>
    </row>
    <row r="1164" spans="1:15" ht="11.25">
      <c r="A1164" s="120"/>
      <c r="B1164" s="242"/>
      <c r="C1164" s="120"/>
      <c r="D1164" s="120"/>
      <c r="E1164" s="120"/>
      <c r="F1164" s="120"/>
      <c r="G1164" s="120"/>
      <c r="H1164" s="120"/>
      <c r="I1164" s="120"/>
      <c r="J1164" s="120"/>
      <c r="K1164" s="120"/>
      <c r="L1164" s="178"/>
      <c r="M1164" s="113"/>
      <c r="N1164" s="113"/>
      <c r="O1164" s="113"/>
    </row>
    <row r="1165" spans="1:15" ht="11.25">
      <c r="A1165" s="120"/>
      <c r="B1165" s="242"/>
      <c r="C1165" s="120"/>
      <c r="D1165" s="120"/>
      <c r="E1165" s="120"/>
      <c r="F1165" s="120"/>
      <c r="G1165" s="120"/>
      <c r="H1165" s="120"/>
      <c r="I1165" s="120"/>
      <c r="J1165" s="120"/>
      <c r="K1165" s="120"/>
      <c r="L1165" s="178"/>
      <c r="M1165" s="113"/>
      <c r="N1165" s="113"/>
      <c r="O1165" s="113"/>
    </row>
    <row r="1166" spans="1:15" ht="11.25">
      <c r="A1166" s="120"/>
      <c r="B1166" s="242"/>
      <c r="C1166" s="120"/>
      <c r="D1166" s="120"/>
      <c r="E1166" s="120"/>
      <c r="F1166" s="120"/>
      <c r="G1166" s="120"/>
      <c r="H1166" s="120"/>
      <c r="I1166" s="120"/>
      <c r="J1166" s="120"/>
      <c r="K1166" s="120"/>
      <c r="L1166" s="178"/>
      <c r="M1166" s="113"/>
      <c r="N1166" s="113"/>
      <c r="O1166" s="113"/>
    </row>
    <row r="1167" spans="1:15" ht="11.25">
      <c r="A1167" s="120"/>
      <c r="B1167" s="242"/>
      <c r="C1167" s="120"/>
      <c r="D1167" s="120"/>
      <c r="E1167" s="120"/>
      <c r="F1167" s="120"/>
      <c r="G1167" s="120"/>
      <c r="H1167" s="120"/>
      <c r="I1167" s="120"/>
      <c r="J1167" s="120"/>
      <c r="K1167" s="120"/>
      <c r="L1167" s="178"/>
      <c r="M1167" s="113"/>
      <c r="N1167" s="113"/>
      <c r="O1167" s="113"/>
    </row>
    <row r="1168" spans="1:15" ht="11.25">
      <c r="A1168" s="120"/>
      <c r="B1168" s="242"/>
      <c r="C1168" s="120"/>
      <c r="D1168" s="120"/>
      <c r="E1168" s="120"/>
      <c r="F1168" s="120"/>
      <c r="G1168" s="120"/>
      <c r="H1168" s="120"/>
      <c r="I1168" s="120"/>
      <c r="J1168" s="120"/>
      <c r="K1168" s="120"/>
      <c r="L1168" s="178"/>
      <c r="M1168" s="113"/>
      <c r="N1168" s="113"/>
      <c r="O1168" s="113"/>
    </row>
    <row r="1169" spans="1:15" ht="11.25">
      <c r="A1169" s="120"/>
      <c r="B1169" s="242"/>
      <c r="C1169" s="120"/>
      <c r="D1169" s="120"/>
      <c r="E1169" s="120"/>
      <c r="F1169" s="120"/>
      <c r="G1169" s="120"/>
      <c r="H1169" s="120"/>
      <c r="I1169" s="120"/>
      <c r="J1169" s="120"/>
      <c r="K1169" s="120"/>
      <c r="L1169" s="178"/>
      <c r="M1169" s="113"/>
      <c r="N1169" s="113"/>
      <c r="O1169" s="113"/>
    </row>
    <row r="1170" spans="1:15" ht="11.25">
      <c r="A1170" s="120"/>
      <c r="B1170" s="242"/>
      <c r="C1170" s="120"/>
      <c r="D1170" s="120"/>
      <c r="E1170" s="120"/>
      <c r="F1170" s="120"/>
      <c r="G1170" s="120"/>
      <c r="H1170" s="120"/>
      <c r="I1170" s="120"/>
      <c r="J1170" s="120"/>
      <c r="K1170" s="120"/>
      <c r="L1170" s="178"/>
      <c r="M1170" s="113"/>
      <c r="N1170" s="113"/>
      <c r="O1170" s="113"/>
    </row>
    <row r="1171" spans="1:15" ht="11.25">
      <c r="A1171" s="120"/>
      <c r="B1171" s="242"/>
      <c r="C1171" s="120"/>
      <c r="D1171" s="120"/>
      <c r="E1171" s="120"/>
      <c r="F1171" s="120"/>
      <c r="G1171" s="120"/>
      <c r="H1171" s="120"/>
      <c r="I1171" s="120"/>
      <c r="J1171" s="120"/>
      <c r="K1171" s="120"/>
      <c r="L1171" s="178"/>
      <c r="M1171" s="113"/>
      <c r="N1171" s="113"/>
      <c r="O1171" s="113"/>
    </row>
    <row r="1172" spans="1:15" ht="11.25">
      <c r="A1172" s="120"/>
      <c r="B1172" s="242"/>
      <c r="C1172" s="120"/>
      <c r="D1172" s="120"/>
      <c r="E1172" s="120"/>
      <c r="F1172" s="120"/>
      <c r="G1172" s="120"/>
      <c r="H1172" s="120"/>
      <c r="I1172" s="120"/>
      <c r="J1172" s="120"/>
      <c r="K1172" s="120"/>
      <c r="L1172" s="178"/>
      <c r="M1172" s="113"/>
      <c r="N1172" s="113"/>
      <c r="O1172" s="113"/>
    </row>
    <row r="1173" spans="1:15" ht="11.25">
      <c r="A1173" s="120"/>
      <c r="B1173" s="242"/>
      <c r="C1173" s="120"/>
      <c r="D1173" s="120"/>
      <c r="E1173" s="120"/>
      <c r="F1173" s="120"/>
      <c r="G1173" s="120"/>
      <c r="H1173" s="120"/>
      <c r="I1173" s="120"/>
      <c r="J1173" s="120"/>
      <c r="K1173" s="120"/>
      <c r="L1173" s="178"/>
      <c r="M1173" s="113"/>
      <c r="N1173" s="113"/>
      <c r="O1173" s="113"/>
    </row>
    <row r="1174" spans="1:15" ht="11.25">
      <c r="A1174" s="120"/>
      <c r="B1174" s="242"/>
      <c r="C1174" s="120"/>
      <c r="D1174" s="120"/>
      <c r="E1174" s="120"/>
      <c r="F1174" s="120"/>
      <c r="G1174" s="120"/>
      <c r="H1174" s="120"/>
      <c r="I1174" s="120"/>
      <c r="J1174" s="120"/>
      <c r="K1174" s="120"/>
      <c r="L1174" s="178"/>
      <c r="M1174" s="113"/>
      <c r="N1174" s="113"/>
      <c r="O1174" s="113"/>
    </row>
    <row r="1175" spans="1:15" ht="11.25">
      <c r="A1175" s="120"/>
      <c r="B1175" s="242"/>
      <c r="C1175" s="120"/>
      <c r="D1175" s="120"/>
      <c r="E1175" s="120"/>
      <c r="F1175" s="120"/>
      <c r="G1175" s="120"/>
      <c r="H1175" s="120"/>
      <c r="I1175" s="120"/>
      <c r="J1175" s="120"/>
      <c r="K1175" s="120"/>
      <c r="L1175" s="178"/>
      <c r="M1175" s="113"/>
      <c r="N1175" s="113"/>
      <c r="O1175" s="113"/>
    </row>
    <row r="1176" spans="1:15" ht="11.25">
      <c r="A1176" s="120"/>
      <c r="B1176" s="242"/>
      <c r="C1176" s="120"/>
      <c r="D1176" s="120"/>
      <c r="E1176" s="120"/>
      <c r="F1176" s="120"/>
      <c r="G1176" s="120"/>
      <c r="H1176" s="120"/>
      <c r="I1176" s="120"/>
      <c r="J1176" s="120"/>
      <c r="K1176" s="120"/>
      <c r="L1176" s="178"/>
      <c r="M1176" s="113"/>
      <c r="N1176" s="113"/>
      <c r="O1176" s="113"/>
    </row>
    <row r="1177" spans="1:15" ht="11.25">
      <c r="A1177" s="120"/>
      <c r="B1177" s="242"/>
      <c r="C1177" s="120"/>
      <c r="D1177" s="120"/>
      <c r="E1177" s="120"/>
      <c r="F1177" s="120"/>
      <c r="G1177" s="120"/>
      <c r="H1177" s="120"/>
      <c r="I1177" s="120"/>
      <c r="J1177" s="120"/>
      <c r="K1177" s="120"/>
      <c r="L1177" s="178"/>
      <c r="M1177" s="113"/>
      <c r="N1177" s="113"/>
      <c r="O1177" s="113"/>
    </row>
    <row r="1178" spans="1:15" ht="11.25">
      <c r="A1178" s="120"/>
      <c r="B1178" s="242"/>
      <c r="C1178" s="120"/>
      <c r="D1178" s="120"/>
      <c r="E1178" s="120"/>
      <c r="F1178" s="120"/>
      <c r="G1178" s="120"/>
      <c r="H1178" s="120"/>
      <c r="I1178" s="120"/>
      <c r="J1178" s="120"/>
      <c r="K1178" s="120"/>
      <c r="L1178" s="178"/>
      <c r="M1178" s="113"/>
      <c r="N1178" s="113"/>
      <c r="O1178" s="113"/>
    </row>
    <row r="1179" spans="1:15" ht="11.25">
      <c r="A1179" s="120"/>
      <c r="B1179" s="242"/>
      <c r="C1179" s="120"/>
      <c r="D1179" s="120"/>
      <c r="E1179" s="120"/>
      <c r="F1179" s="120"/>
      <c r="G1179" s="120"/>
      <c r="H1179" s="120"/>
      <c r="I1179" s="120"/>
      <c r="J1179" s="120"/>
      <c r="K1179" s="120"/>
      <c r="L1179" s="178"/>
      <c r="M1179" s="113"/>
      <c r="N1179" s="113"/>
      <c r="O1179" s="113"/>
    </row>
    <row r="1180" spans="1:15" ht="11.25">
      <c r="A1180" s="120"/>
      <c r="B1180" s="242"/>
      <c r="C1180" s="120"/>
      <c r="D1180" s="120"/>
      <c r="E1180" s="120"/>
      <c r="F1180" s="120"/>
      <c r="G1180" s="120"/>
      <c r="H1180" s="120"/>
      <c r="I1180" s="120"/>
      <c r="J1180" s="120"/>
      <c r="K1180" s="120"/>
      <c r="L1180" s="178"/>
      <c r="M1180" s="113"/>
      <c r="N1180" s="113"/>
      <c r="O1180" s="113"/>
    </row>
    <row r="1181" spans="1:15" ht="11.25">
      <c r="A1181" s="120"/>
      <c r="B1181" s="242"/>
      <c r="C1181" s="120"/>
      <c r="D1181" s="120"/>
      <c r="E1181" s="120"/>
      <c r="F1181" s="120"/>
      <c r="G1181" s="120"/>
      <c r="H1181" s="120"/>
      <c r="I1181" s="120"/>
      <c r="J1181" s="120"/>
      <c r="K1181" s="120"/>
      <c r="L1181" s="178"/>
      <c r="M1181" s="113"/>
      <c r="N1181" s="113"/>
      <c r="O1181" s="113"/>
    </row>
    <row r="1182" spans="1:15" ht="11.25">
      <c r="A1182" s="120"/>
      <c r="B1182" s="242"/>
      <c r="C1182" s="120"/>
      <c r="D1182" s="120"/>
      <c r="E1182" s="120"/>
      <c r="F1182" s="120"/>
      <c r="G1182" s="120"/>
      <c r="H1182" s="120"/>
      <c r="I1182" s="120"/>
      <c r="J1182" s="120"/>
      <c r="K1182" s="120"/>
      <c r="L1182" s="178"/>
      <c r="M1182" s="113"/>
      <c r="N1182" s="113"/>
      <c r="O1182" s="113"/>
    </row>
    <row r="1183" spans="1:15" ht="11.25">
      <c r="A1183" s="120"/>
      <c r="B1183" s="242"/>
      <c r="C1183" s="120"/>
      <c r="D1183" s="120"/>
      <c r="E1183" s="120"/>
      <c r="F1183" s="120"/>
      <c r="G1183" s="120"/>
      <c r="H1183" s="120"/>
      <c r="I1183" s="120"/>
      <c r="J1183" s="120"/>
      <c r="K1183" s="120"/>
      <c r="L1183" s="178"/>
      <c r="M1183" s="113"/>
      <c r="N1183" s="113"/>
      <c r="O1183" s="113"/>
    </row>
    <row r="1184" spans="1:15" ht="11.25">
      <c r="A1184" s="120"/>
      <c r="B1184" s="242"/>
      <c r="C1184" s="120"/>
      <c r="D1184" s="120"/>
      <c r="E1184" s="120"/>
      <c r="F1184" s="120"/>
      <c r="G1184" s="120"/>
      <c r="H1184" s="120"/>
      <c r="I1184" s="120"/>
      <c r="J1184" s="120"/>
      <c r="K1184" s="120"/>
      <c r="L1184" s="178"/>
      <c r="M1184" s="113"/>
      <c r="N1184" s="113"/>
      <c r="O1184" s="113"/>
    </row>
    <row r="1185" spans="1:15" ht="11.25">
      <c r="A1185" s="120"/>
      <c r="B1185" s="242"/>
      <c r="C1185" s="120"/>
      <c r="D1185" s="120"/>
      <c r="E1185" s="120"/>
      <c r="F1185" s="120"/>
      <c r="G1185" s="120"/>
      <c r="H1185" s="120"/>
      <c r="I1185" s="120"/>
      <c r="J1185" s="120"/>
      <c r="K1185" s="120"/>
      <c r="L1185" s="178"/>
      <c r="M1185" s="113"/>
      <c r="N1185" s="113"/>
      <c r="O1185" s="113"/>
    </row>
    <row r="1186" spans="1:15" ht="11.25">
      <c r="A1186" s="120"/>
      <c r="B1186" s="242"/>
      <c r="C1186" s="120"/>
      <c r="D1186" s="120"/>
      <c r="E1186" s="120"/>
      <c r="F1186" s="120"/>
      <c r="G1186" s="120"/>
      <c r="H1186" s="120"/>
      <c r="I1186" s="120"/>
      <c r="J1186" s="120"/>
      <c r="K1186" s="120"/>
      <c r="L1186" s="178"/>
      <c r="M1186" s="113"/>
      <c r="N1186" s="113"/>
      <c r="O1186" s="113"/>
    </row>
    <row r="1187" spans="1:15" ht="11.25">
      <c r="A1187" s="120"/>
      <c r="B1187" s="242"/>
      <c r="C1187" s="120"/>
      <c r="D1187" s="120"/>
      <c r="E1187" s="120"/>
      <c r="F1187" s="120"/>
      <c r="G1187" s="120"/>
      <c r="H1187" s="120"/>
      <c r="I1187" s="120"/>
      <c r="J1187" s="120"/>
      <c r="K1187" s="120"/>
      <c r="L1187" s="178"/>
      <c r="M1187" s="113"/>
      <c r="N1187" s="113"/>
      <c r="O1187" s="113"/>
    </row>
    <row r="1188" spans="1:15" ht="11.25">
      <c r="A1188" s="120"/>
      <c r="B1188" s="242"/>
      <c r="C1188" s="120"/>
      <c r="D1188" s="120"/>
      <c r="E1188" s="120"/>
      <c r="F1188" s="120"/>
      <c r="G1188" s="120"/>
      <c r="H1188" s="120"/>
      <c r="I1188" s="120"/>
      <c r="J1188" s="120"/>
      <c r="K1188" s="120"/>
      <c r="L1188" s="178"/>
      <c r="M1188" s="113"/>
      <c r="N1188" s="113"/>
      <c r="O1188" s="113"/>
    </row>
    <row r="1189" spans="1:15" ht="11.25">
      <c r="A1189" s="120"/>
      <c r="B1189" s="242"/>
      <c r="C1189" s="120"/>
      <c r="D1189" s="120"/>
      <c r="E1189" s="120"/>
      <c r="F1189" s="120"/>
      <c r="G1189" s="120"/>
      <c r="H1189" s="120"/>
      <c r="I1189" s="120"/>
      <c r="J1189" s="120"/>
      <c r="K1189" s="120"/>
      <c r="L1189" s="178"/>
      <c r="M1189" s="113"/>
      <c r="N1189" s="113"/>
      <c r="O1189" s="113"/>
    </row>
    <row r="1190" spans="1:15" ht="11.25">
      <c r="A1190" s="120"/>
      <c r="B1190" s="242"/>
      <c r="C1190" s="120"/>
      <c r="D1190" s="120"/>
      <c r="E1190" s="120"/>
      <c r="F1190" s="120"/>
      <c r="G1190" s="120"/>
      <c r="H1190" s="120"/>
      <c r="I1190" s="120"/>
      <c r="J1190" s="120"/>
      <c r="K1190" s="120"/>
      <c r="L1190" s="178"/>
      <c r="M1190" s="113"/>
      <c r="N1190" s="113"/>
      <c r="O1190" s="113"/>
    </row>
    <row r="1191" spans="1:15" ht="11.25">
      <c r="A1191" s="120"/>
      <c r="B1191" s="242"/>
      <c r="C1191" s="120"/>
      <c r="D1191" s="120"/>
      <c r="E1191" s="120"/>
      <c r="F1191" s="120"/>
      <c r="G1191" s="120"/>
      <c r="H1191" s="120"/>
      <c r="I1191" s="120"/>
      <c r="J1191" s="120"/>
      <c r="K1191" s="120"/>
      <c r="L1191" s="178"/>
      <c r="M1191" s="113"/>
      <c r="N1191" s="113"/>
      <c r="O1191" s="113"/>
    </row>
    <row r="1192" spans="1:15" ht="11.25">
      <c r="A1192" s="120"/>
      <c r="B1192" s="242"/>
      <c r="C1192" s="120"/>
      <c r="D1192" s="120"/>
      <c r="E1192" s="120"/>
      <c r="F1192" s="120"/>
      <c r="G1192" s="120"/>
      <c r="H1192" s="120"/>
      <c r="I1192" s="120"/>
      <c r="J1192" s="120"/>
      <c r="K1192" s="120"/>
      <c r="L1192" s="178"/>
      <c r="M1192" s="113"/>
      <c r="N1192" s="113"/>
      <c r="O1192" s="113"/>
    </row>
    <row r="1193" spans="1:15" ht="11.25">
      <c r="A1193" s="120"/>
      <c r="B1193" s="242"/>
      <c r="C1193" s="120"/>
      <c r="D1193" s="120"/>
      <c r="E1193" s="120"/>
      <c r="F1193" s="120"/>
      <c r="G1193" s="120"/>
      <c r="H1193" s="120"/>
      <c r="I1193" s="120"/>
      <c r="J1193" s="120"/>
      <c r="K1193" s="120"/>
      <c r="L1193" s="178"/>
      <c r="M1193" s="113"/>
      <c r="N1193" s="113"/>
      <c r="O1193" s="113"/>
    </row>
    <row r="1194" spans="1:15" ht="11.25">
      <c r="A1194" s="120"/>
      <c r="B1194" s="242"/>
      <c r="C1194" s="120"/>
      <c r="D1194" s="120"/>
      <c r="E1194" s="120"/>
      <c r="F1194" s="120"/>
      <c r="G1194" s="120"/>
      <c r="H1194" s="120"/>
      <c r="I1194" s="120"/>
      <c r="J1194" s="120"/>
      <c r="K1194" s="120"/>
      <c r="L1194" s="178"/>
      <c r="M1194" s="113"/>
      <c r="N1194" s="113"/>
      <c r="O1194" s="113"/>
    </row>
    <row r="1195" spans="1:15" ht="11.25">
      <c r="A1195" s="120"/>
      <c r="B1195" s="242"/>
      <c r="C1195" s="120"/>
      <c r="D1195" s="120"/>
      <c r="E1195" s="120"/>
      <c r="F1195" s="120"/>
      <c r="G1195" s="120"/>
      <c r="H1195" s="120"/>
      <c r="I1195" s="120"/>
      <c r="J1195" s="120"/>
      <c r="K1195" s="120"/>
      <c r="L1195" s="178"/>
      <c r="M1195" s="113"/>
      <c r="N1195" s="113"/>
      <c r="O1195" s="113"/>
    </row>
    <row r="1196" spans="1:15" ht="11.25">
      <c r="A1196" s="120"/>
      <c r="B1196" s="242"/>
      <c r="C1196" s="120"/>
      <c r="D1196" s="120"/>
      <c r="E1196" s="120"/>
      <c r="F1196" s="120"/>
      <c r="G1196" s="120"/>
      <c r="H1196" s="120"/>
      <c r="I1196" s="120"/>
      <c r="J1196" s="120"/>
      <c r="K1196" s="120"/>
      <c r="L1196" s="178"/>
      <c r="M1196" s="113"/>
      <c r="N1196" s="113"/>
      <c r="O1196" s="113"/>
    </row>
    <row r="1197" spans="1:15" ht="11.25">
      <c r="A1197" s="120"/>
      <c r="B1197" s="242"/>
      <c r="C1197" s="120"/>
      <c r="D1197" s="120"/>
      <c r="E1197" s="120"/>
      <c r="F1197" s="120"/>
      <c r="G1197" s="120"/>
      <c r="H1197" s="120"/>
      <c r="I1197" s="120"/>
      <c r="J1197" s="120"/>
      <c r="K1197" s="120"/>
      <c r="L1197" s="178"/>
      <c r="M1197" s="113"/>
      <c r="N1197" s="113"/>
      <c r="O1197" s="113"/>
    </row>
    <row r="1198" spans="1:15" ht="11.25">
      <c r="A1198" s="120"/>
      <c r="B1198" s="242"/>
      <c r="C1198" s="120"/>
      <c r="D1198" s="120"/>
      <c r="E1198" s="120"/>
      <c r="F1198" s="120"/>
      <c r="G1198" s="120"/>
      <c r="H1198" s="120"/>
      <c r="I1198" s="120"/>
      <c r="J1198" s="120"/>
      <c r="K1198" s="120"/>
      <c r="L1198" s="178"/>
      <c r="M1198" s="113"/>
      <c r="N1198" s="113"/>
      <c r="O1198" s="113"/>
    </row>
    <row r="1199" spans="1:15" ht="11.25">
      <c r="A1199" s="120"/>
      <c r="B1199" s="242"/>
      <c r="C1199" s="120"/>
      <c r="D1199" s="120"/>
      <c r="E1199" s="120"/>
      <c r="F1199" s="120"/>
      <c r="G1199" s="120"/>
      <c r="H1199" s="120"/>
      <c r="I1199" s="120"/>
      <c r="J1199" s="120"/>
      <c r="K1199" s="120"/>
      <c r="L1199" s="178"/>
      <c r="M1199" s="113"/>
      <c r="N1199" s="113"/>
      <c r="O1199" s="113"/>
    </row>
    <row r="1200" spans="1:15" ht="11.25">
      <c r="A1200" s="120"/>
      <c r="B1200" s="242"/>
      <c r="C1200" s="120"/>
      <c r="D1200" s="120"/>
      <c r="E1200" s="120"/>
      <c r="F1200" s="120"/>
      <c r="G1200" s="120"/>
      <c r="H1200" s="120"/>
      <c r="I1200" s="120"/>
      <c r="J1200" s="120"/>
      <c r="K1200" s="120"/>
      <c r="L1200" s="178"/>
      <c r="M1200" s="113"/>
      <c r="N1200" s="113"/>
      <c r="O1200" s="113"/>
    </row>
    <row r="1201" spans="1:15" ht="11.25">
      <c r="A1201" s="120"/>
      <c r="B1201" s="242"/>
      <c r="C1201" s="120"/>
      <c r="D1201" s="120"/>
      <c r="E1201" s="120"/>
      <c r="F1201" s="120"/>
      <c r="G1201" s="120"/>
      <c r="H1201" s="120"/>
      <c r="I1201" s="120"/>
      <c r="J1201" s="120"/>
      <c r="K1201" s="120"/>
      <c r="L1201" s="178"/>
      <c r="M1201" s="113"/>
      <c r="N1201" s="113"/>
      <c r="O1201" s="113"/>
    </row>
    <row r="1202" spans="1:15" ht="11.25">
      <c r="A1202" s="120"/>
      <c r="B1202" s="242"/>
      <c r="C1202" s="120"/>
      <c r="D1202" s="120"/>
      <c r="E1202" s="120"/>
      <c r="F1202" s="120"/>
      <c r="G1202" s="120"/>
      <c r="H1202" s="120"/>
      <c r="I1202" s="120"/>
      <c r="J1202" s="120"/>
      <c r="K1202" s="120"/>
      <c r="L1202" s="178"/>
      <c r="M1202" s="113"/>
      <c r="N1202" s="113"/>
      <c r="O1202" s="113"/>
    </row>
    <row r="1203" spans="1:15" ht="11.25">
      <c r="A1203" s="120"/>
      <c r="B1203" s="242"/>
      <c r="C1203" s="120"/>
      <c r="D1203" s="120"/>
      <c r="E1203" s="120"/>
      <c r="F1203" s="120"/>
      <c r="G1203" s="120"/>
      <c r="H1203" s="120"/>
      <c r="I1203" s="120"/>
      <c r="J1203" s="120"/>
      <c r="K1203" s="120"/>
      <c r="L1203" s="178"/>
      <c r="M1203" s="113"/>
      <c r="N1203" s="113"/>
      <c r="O1203" s="113"/>
    </row>
    <row r="1204" spans="1:15" ht="11.25">
      <c r="A1204" s="120"/>
      <c r="B1204" s="242"/>
      <c r="C1204" s="120"/>
      <c r="D1204" s="120"/>
      <c r="E1204" s="120"/>
      <c r="F1204" s="120"/>
      <c r="G1204" s="120"/>
      <c r="H1204" s="120"/>
      <c r="I1204" s="120"/>
      <c r="J1204" s="120"/>
      <c r="K1204" s="120"/>
      <c r="L1204" s="178"/>
      <c r="M1204" s="113"/>
      <c r="N1204" s="113"/>
      <c r="O1204" s="113"/>
    </row>
    <row r="1205" spans="1:15" ht="11.25">
      <c r="A1205" s="120"/>
      <c r="B1205" s="242"/>
      <c r="C1205" s="120"/>
      <c r="D1205" s="120"/>
      <c r="E1205" s="120"/>
      <c r="F1205" s="120"/>
      <c r="G1205" s="120"/>
      <c r="H1205" s="120"/>
      <c r="I1205" s="120"/>
      <c r="J1205" s="120"/>
      <c r="K1205" s="120"/>
      <c r="L1205" s="178"/>
      <c r="M1205" s="113"/>
      <c r="N1205" s="113"/>
      <c r="O1205" s="113"/>
    </row>
    <row r="1206" spans="1:15" ht="11.25">
      <c r="A1206" s="120"/>
      <c r="B1206" s="242"/>
      <c r="C1206" s="120"/>
      <c r="D1206" s="120"/>
      <c r="E1206" s="120"/>
      <c r="F1206" s="120"/>
      <c r="G1206" s="120"/>
      <c r="H1206" s="120"/>
      <c r="I1206" s="120"/>
      <c r="J1206" s="120"/>
      <c r="K1206" s="120"/>
      <c r="L1206" s="178"/>
      <c r="M1206" s="113"/>
      <c r="N1206" s="113"/>
      <c r="O1206" s="113"/>
    </row>
    <row r="1207" spans="1:15" ht="11.25">
      <c r="A1207" s="120"/>
      <c r="B1207" s="242"/>
      <c r="C1207" s="120"/>
      <c r="D1207" s="120"/>
      <c r="E1207" s="120"/>
      <c r="F1207" s="120"/>
      <c r="G1207" s="120"/>
      <c r="H1207" s="120"/>
      <c r="I1207" s="120"/>
      <c r="J1207" s="120"/>
      <c r="K1207" s="120"/>
      <c r="L1207" s="178"/>
      <c r="M1207" s="113"/>
      <c r="N1207" s="113"/>
      <c r="O1207" s="113"/>
    </row>
    <row r="1208" spans="1:15" ht="11.25">
      <c r="A1208" s="120"/>
      <c r="B1208" s="242"/>
      <c r="C1208" s="120"/>
      <c r="D1208" s="120"/>
      <c r="E1208" s="120"/>
      <c r="F1208" s="120"/>
      <c r="G1208" s="120"/>
      <c r="H1208" s="120"/>
      <c r="I1208" s="120"/>
      <c r="J1208" s="120"/>
      <c r="K1208" s="120"/>
      <c r="L1208" s="178"/>
      <c r="M1208" s="113"/>
      <c r="N1208" s="113"/>
      <c r="O1208" s="113"/>
    </row>
    <row r="1209" spans="1:15" ht="11.25">
      <c r="A1209" s="120"/>
      <c r="B1209" s="242"/>
      <c r="C1209" s="120"/>
      <c r="D1209" s="120"/>
      <c r="E1209" s="120"/>
      <c r="F1209" s="120"/>
      <c r="G1209" s="120"/>
      <c r="H1209" s="120"/>
      <c r="I1209" s="120"/>
      <c r="J1209" s="120"/>
      <c r="K1209" s="120"/>
      <c r="L1209" s="178"/>
      <c r="M1209" s="113"/>
      <c r="N1209" s="113"/>
      <c r="O1209" s="113"/>
    </row>
    <row r="1210" spans="1:15" ht="11.25">
      <c r="A1210" s="120"/>
      <c r="B1210" s="242"/>
      <c r="C1210" s="120"/>
      <c r="D1210" s="120"/>
      <c r="E1210" s="120"/>
      <c r="F1210" s="120"/>
      <c r="G1210" s="120"/>
      <c r="H1210" s="120"/>
      <c r="I1210" s="120"/>
      <c r="J1210" s="120"/>
      <c r="K1210" s="120"/>
      <c r="L1210" s="178"/>
      <c r="M1210" s="113"/>
      <c r="N1210" s="113"/>
      <c r="O1210" s="113"/>
    </row>
    <row r="1211" spans="1:15" ht="11.25">
      <c r="A1211" s="120"/>
      <c r="B1211" s="242"/>
      <c r="C1211" s="120"/>
      <c r="D1211" s="120"/>
      <c r="E1211" s="120"/>
      <c r="F1211" s="120"/>
      <c r="G1211" s="120"/>
      <c r="H1211" s="120"/>
      <c r="I1211" s="120"/>
      <c r="J1211" s="120"/>
      <c r="K1211" s="120"/>
      <c r="L1211" s="178"/>
      <c r="M1211" s="113"/>
      <c r="N1211" s="113"/>
      <c r="O1211" s="113"/>
    </row>
    <row r="1212" spans="1:15" ht="11.25">
      <c r="A1212" s="120"/>
      <c r="B1212" s="242"/>
      <c r="C1212" s="120"/>
      <c r="D1212" s="120"/>
      <c r="E1212" s="120"/>
      <c r="F1212" s="120"/>
      <c r="G1212" s="120"/>
      <c r="H1212" s="120"/>
      <c r="I1212" s="120"/>
      <c r="J1212" s="120"/>
      <c r="K1212" s="120"/>
      <c r="L1212" s="178"/>
      <c r="M1212" s="113"/>
      <c r="N1212" s="113"/>
      <c r="O1212" s="113"/>
    </row>
    <row r="1213" spans="1:15" ht="11.25">
      <c r="A1213" s="120"/>
      <c r="B1213" s="242"/>
      <c r="C1213" s="120"/>
      <c r="D1213" s="120"/>
      <c r="E1213" s="120"/>
      <c r="F1213" s="120"/>
      <c r="G1213" s="120"/>
      <c r="H1213" s="120"/>
      <c r="I1213" s="120"/>
      <c r="J1213" s="120"/>
      <c r="K1213" s="120"/>
      <c r="L1213" s="178"/>
      <c r="M1213" s="113"/>
      <c r="N1213" s="113"/>
      <c r="O1213" s="113"/>
    </row>
    <row r="1214" spans="1:15" ht="11.25">
      <c r="A1214" s="120"/>
      <c r="B1214" s="242"/>
      <c r="C1214" s="120"/>
      <c r="D1214" s="120"/>
      <c r="E1214" s="120"/>
      <c r="F1214" s="120"/>
      <c r="G1214" s="120"/>
      <c r="H1214" s="120"/>
      <c r="I1214" s="120"/>
      <c r="J1214" s="120"/>
      <c r="K1214" s="120"/>
      <c r="L1214" s="178"/>
      <c r="M1214" s="113"/>
      <c r="N1214" s="113"/>
      <c r="O1214" s="113"/>
    </row>
    <row r="1215" spans="1:15" ht="11.25">
      <c r="A1215" s="120"/>
      <c r="B1215" s="242"/>
      <c r="C1215" s="120"/>
      <c r="D1215" s="120"/>
      <c r="E1215" s="120"/>
      <c r="F1215" s="120"/>
      <c r="G1215" s="120"/>
      <c r="H1215" s="120"/>
      <c r="I1215" s="120"/>
      <c r="J1215" s="120"/>
      <c r="K1215" s="120"/>
      <c r="L1215" s="178"/>
      <c r="M1215" s="113"/>
      <c r="N1215" s="113"/>
      <c r="O1215" s="113"/>
    </row>
    <row r="1216" spans="1:15" ht="11.25">
      <c r="A1216" s="120"/>
      <c r="B1216" s="242"/>
      <c r="C1216" s="120"/>
      <c r="D1216" s="120"/>
      <c r="E1216" s="120"/>
      <c r="F1216" s="120"/>
      <c r="G1216" s="120"/>
      <c r="H1216" s="120"/>
      <c r="I1216" s="120"/>
      <c r="J1216" s="120"/>
      <c r="K1216" s="120"/>
      <c r="L1216" s="178"/>
      <c r="M1216" s="113"/>
      <c r="N1216" s="113"/>
      <c r="O1216" s="113"/>
    </row>
    <row r="1217" spans="1:15" ht="11.25">
      <c r="A1217" s="120"/>
      <c r="B1217" s="242"/>
      <c r="C1217" s="120"/>
      <c r="D1217" s="120"/>
      <c r="E1217" s="120"/>
      <c r="F1217" s="120"/>
      <c r="G1217" s="120"/>
      <c r="H1217" s="120"/>
      <c r="I1217" s="120"/>
      <c r="J1217" s="120"/>
      <c r="K1217" s="120"/>
      <c r="L1217" s="178"/>
      <c r="M1217" s="113"/>
      <c r="N1217" s="113"/>
      <c r="O1217" s="113"/>
    </row>
    <row r="1218" spans="1:15" ht="11.25">
      <c r="A1218" s="120"/>
      <c r="B1218" s="242"/>
      <c r="C1218" s="120"/>
      <c r="D1218" s="120"/>
      <c r="E1218" s="120"/>
      <c r="F1218" s="120"/>
      <c r="G1218" s="120"/>
      <c r="H1218" s="120"/>
      <c r="I1218" s="120"/>
      <c r="J1218" s="120"/>
      <c r="K1218" s="120"/>
      <c r="L1218" s="178"/>
      <c r="M1218" s="113"/>
      <c r="N1218" s="113"/>
      <c r="O1218" s="113"/>
    </row>
    <row r="1219" spans="1:15" ht="11.25">
      <c r="A1219" s="120"/>
      <c r="B1219" s="242"/>
      <c r="C1219" s="120"/>
      <c r="D1219" s="120"/>
      <c r="E1219" s="120"/>
      <c r="F1219" s="120"/>
      <c r="G1219" s="120"/>
      <c r="H1219" s="120"/>
      <c r="I1219" s="120"/>
      <c r="J1219" s="120"/>
      <c r="K1219" s="120"/>
      <c r="L1219" s="178"/>
      <c r="M1219" s="113"/>
      <c r="N1219" s="113"/>
      <c r="O1219" s="113"/>
    </row>
    <row r="1220" spans="1:15" ht="11.25">
      <c r="A1220" s="120"/>
      <c r="B1220" s="242"/>
      <c r="C1220" s="120"/>
      <c r="D1220" s="120"/>
      <c r="E1220" s="120"/>
      <c r="F1220" s="120"/>
      <c r="G1220" s="120"/>
      <c r="H1220" s="120"/>
      <c r="I1220" s="120"/>
      <c r="J1220" s="120"/>
      <c r="K1220" s="120"/>
      <c r="L1220" s="178"/>
      <c r="M1220" s="113"/>
      <c r="N1220" s="113"/>
      <c r="O1220" s="113"/>
    </row>
    <row r="1221" spans="1:15" ht="11.25">
      <c r="A1221" s="120"/>
      <c r="B1221" s="242"/>
      <c r="C1221" s="120"/>
      <c r="D1221" s="120"/>
      <c r="E1221" s="120"/>
      <c r="F1221" s="120"/>
      <c r="G1221" s="120"/>
      <c r="H1221" s="120"/>
      <c r="I1221" s="120"/>
      <c r="J1221" s="120"/>
      <c r="K1221" s="120"/>
      <c r="L1221" s="178"/>
      <c r="M1221" s="113"/>
      <c r="N1221" s="113"/>
      <c r="O1221" s="113"/>
    </row>
    <row r="1222" spans="1:15" ht="11.25">
      <c r="A1222" s="120"/>
      <c r="B1222" s="242"/>
      <c r="C1222" s="120"/>
      <c r="D1222" s="120"/>
      <c r="E1222" s="120"/>
      <c r="F1222" s="120"/>
      <c r="G1222" s="120"/>
      <c r="H1222" s="120"/>
      <c r="I1222" s="120"/>
      <c r="J1222" s="120"/>
      <c r="K1222" s="120"/>
      <c r="L1222" s="178"/>
      <c r="M1222" s="113"/>
      <c r="N1222" s="113"/>
      <c r="O1222" s="113"/>
    </row>
    <row r="1223" spans="1:15" ht="11.25">
      <c r="A1223" s="120"/>
      <c r="B1223" s="242"/>
      <c r="C1223" s="120"/>
      <c r="D1223" s="120"/>
      <c r="E1223" s="120"/>
      <c r="F1223" s="120"/>
      <c r="G1223" s="120"/>
      <c r="H1223" s="120"/>
      <c r="I1223" s="120"/>
      <c r="J1223" s="120"/>
      <c r="K1223" s="120"/>
      <c r="L1223" s="178"/>
      <c r="M1223" s="113"/>
      <c r="N1223" s="113"/>
      <c r="O1223" s="113"/>
    </row>
    <row r="1224" spans="1:15" ht="11.25">
      <c r="A1224" s="120"/>
      <c r="B1224" s="242"/>
      <c r="C1224" s="120"/>
      <c r="D1224" s="120"/>
      <c r="E1224" s="120"/>
      <c r="F1224" s="120"/>
      <c r="G1224" s="120"/>
      <c r="H1224" s="120"/>
      <c r="I1224" s="120"/>
      <c r="J1224" s="120"/>
      <c r="K1224" s="120"/>
      <c r="L1224" s="178"/>
      <c r="M1224" s="113"/>
      <c r="N1224" s="113"/>
      <c r="O1224" s="113"/>
    </row>
    <row r="1225" spans="1:15" ht="11.25">
      <c r="A1225" s="120"/>
      <c r="B1225" s="242"/>
      <c r="C1225" s="120"/>
      <c r="D1225" s="120"/>
      <c r="E1225" s="120"/>
      <c r="F1225" s="120"/>
      <c r="G1225" s="120"/>
      <c r="H1225" s="120"/>
      <c r="I1225" s="120"/>
      <c r="J1225" s="120"/>
      <c r="K1225" s="120"/>
      <c r="L1225" s="178"/>
      <c r="M1225" s="113"/>
      <c r="N1225" s="113"/>
      <c r="O1225" s="113"/>
    </row>
    <row r="1226" spans="1:15" ht="11.25">
      <c r="A1226" s="120"/>
      <c r="B1226" s="242"/>
      <c r="C1226" s="120"/>
      <c r="D1226" s="120"/>
      <c r="E1226" s="120"/>
      <c r="F1226" s="120"/>
      <c r="G1226" s="120"/>
      <c r="H1226" s="120"/>
      <c r="I1226" s="120"/>
      <c r="J1226" s="120"/>
      <c r="K1226" s="120"/>
      <c r="L1226" s="178"/>
      <c r="M1226" s="113"/>
      <c r="N1226" s="113"/>
      <c r="O1226" s="113"/>
    </row>
    <row r="1227" spans="1:15" ht="11.25">
      <c r="A1227" s="120"/>
      <c r="B1227" s="242"/>
      <c r="C1227" s="120"/>
      <c r="D1227" s="120"/>
      <c r="E1227" s="120"/>
      <c r="F1227" s="120"/>
      <c r="G1227" s="120"/>
      <c r="H1227" s="120"/>
      <c r="I1227" s="120"/>
      <c r="J1227" s="120"/>
      <c r="K1227" s="120"/>
      <c r="L1227" s="178"/>
      <c r="M1227" s="113"/>
      <c r="N1227" s="113"/>
      <c r="O1227" s="113"/>
    </row>
    <row r="1228" spans="1:15" ht="11.25">
      <c r="A1228" s="120"/>
      <c r="B1228" s="242"/>
      <c r="C1228" s="120"/>
      <c r="D1228" s="120"/>
      <c r="E1228" s="120"/>
      <c r="F1228" s="120"/>
      <c r="G1228" s="120"/>
      <c r="H1228" s="120"/>
      <c r="I1228" s="120"/>
      <c r="J1228" s="120"/>
      <c r="K1228" s="120"/>
      <c r="L1228" s="178"/>
      <c r="M1228" s="113"/>
      <c r="N1228" s="113"/>
      <c r="O1228" s="113"/>
    </row>
    <row r="1229" spans="1:15" ht="11.25">
      <c r="A1229" s="120"/>
      <c r="B1229" s="242"/>
      <c r="C1229" s="120"/>
      <c r="D1229" s="120"/>
      <c r="E1229" s="120"/>
      <c r="F1229" s="120"/>
      <c r="G1229" s="120"/>
      <c r="H1229" s="120"/>
      <c r="I1229" s="120"/>
      <c r="J1229" s="120"/>
      <c r="K1229" s="120"/>
      <c r="L1229" s="178"/>
      <c r="M1229" s="113"/>
      <c r="N1229" s="113"/>
      <c r="O1229" s="113"/>
    </row>
    <row r="1230" spans="1:15" ht="11.25">
      <c r="A1230" s="120"/>
      <c r="B1230" s="242"/>
      <c r="C1230" s="120"/>
      <c r="D1230" s="120"/>
      <c r="E1230" s="120"/>
      <c r="F1230" s="120"/>
      <c r="G1230" s="120"/>
      <c r="H1230" s="120"/>
      <c r="I1230" s="120"/>
      <c r="J1230" s="120"/>
      <c r="K1230" s="120"/>
      <c r="L1230" s="178"/>
      <c r="M1230" s="113"/>
      <c r="N1230" s="113"/>
      <c r="O1230" s="113"/>
    </row>
    <row r="1231" spans="1:15" ht="11.25">
      <c r="A1231" s="120"/>
      <c r="B1231" s="242"/>
      <c r="C1231" s="120"/>
      <c r="D1231" s="120"/>
      <c r="E1231" s="120"/>
      <c r="F1231" s="120"/>
      <c r="G1231" s="120"/>
      <c r="H1231" s="120"/>
      <c r="I1231" s="120"/>
      <c r="J1231" s="120"/>
      <c r="K1231" s="120"/>
      <c r="L1231" s="178"/>
      <c r="M1231" s="113"/>
      <c r="N1231" s="113"/>
      <c r="O1231" s="113"/>
    </row>
    <row r="1232" spans="1:15" ht="11.25">
      <c r="A1232" s="120"/>
      <c r="B1232" s="242"/>
      <c r="C1232" s="120"/>
      <c r="D1232" s="120"/>
      <c r="E1232" s="120"/>
      <c r="F1232" s="120"/>
      <c r="G1232" s="120"/>
      <c r="H1232" s="120"/>
      <c r="I1232" s="120"/>
      <c r="J1232" s="120"/>
      <c r="K1232" s="120"/>
      <c r="L1232" s="178"/>
      <c r="M1232" s="113"/>
      <c r="N1232" s="113"/>
      <c r="O1232" s="113"/>
    </row>
    <row r="1233" spans="1:15" ht="11.25">
      <c r="A1233" s="120"/>
      <c r="B1233" s="242"/>
      <c r="C1233" s="120"/>
      <c r="D1233" s="120"/>
      <c r="E1233" s="120"/>
      <c r="F1233" s="120"/>
      <c r="G1233" s="120"/>
      <c r="H1233" s="120"/>
      <c r="I1233" s="120"/>
      <c r="J1233" s="120"/>
      <c r="K1233" s="120"/>
      <c r="L1233" s="178"/>
      <c r="M1233" s="113"/>
      <c r="N1233" s="113"/>
      <c r="O1233" s="113"/>
    </row>
    <row r="1234" spans="1:15" ht="11.25">
      <c r="A1234" s="120"/>
      <c r="B1234" s="242"/>
      <c r="C1234" s="120"/>
      <c r="D1234" s="120"/>
      <c r="E1234" s="120"/>
      <c r="F1234" s="120"/>
      <c r="G1234" s="120"/>
      <c r="H1234" s="120"/>
      <c r="I1234" s="120"/>
      <c r="J1234" s="120"/>
      <c r="K1234" s="120"/>
      <c r="L1234" s="178"/>
      <c r="M1234" s="113"/>
      <c r="N1234" s="113"/>
      <c r="O1234" s="113"/>
    </row>
    <row r="1235" spans="1:15" ht="11.25">
      <c r="A1235" s="120"/>
      <c r="B1235" s="242"/>
      <c r="C1235" s="120"/>
      <c r="D1235" s="120"/>
      <c r="E1235" s="120"/>
      <c r="F1235" s="120"/>
      <c r="G1235" s="120"/>
      <c r="H1235" s="120"/>
      <c r="I1235" s="120"/>
      <c r="J1235" s="120"/>
      <c r="K1235" s="120"/>
      <c r="L1235" s="178"/>
      <c r="M1235" s="113"/>
      <c r="N1235" s="113"/>
      <c r="O1235" s="113"/>
    </row>
    <row r="1236" spans="1:15" ht="11.25">
      <c r="A1236" s="120"/>
      <c r="B1236" s="242"/>
      <c r="C1236" s="120"/>
      <c r="D1236" s="120"/>
      <c r="E1236" s="120"/>
      <c r="F1236" s="120"/>
      <c r="G1236" s="120"/>
      <c r="H1236" s="120"/>
      <c r="I1236" s="120"/>
      <c r="J1236" s="120"/>
      <c r="K1236" s="120"/>
      <c r="L1236" s="178"/>
      <c r="M1236" s="113"/>
      <c r="N1236" s="113"/>
      <c r="O1236" s="113"/>
    </row>
    <row r="1237" spans="1:15" ht="11.25">
      <c r="A1237" s="120"/>
      <c r="B1237" s="242"/>
      <c r="C1237" s="120"/>
      <c r="D1237" s="120"/>
      <c r="E1237" s="120"/>
      <c r="F1237" s="120"/>
      <c r="G1237" s="120"/>
      <c r="H1237" s="120"/>
      <c r="I1237" s="120"/>
      <c r="J1237" s="120"/>
      <c r="K1237" s="120"/>
      <c r="L1237" s="178"/>
      <c r="M1237" s="113"/>
      <c r="N1237" s="113"/>
      <c r="O1237" s="113"/>
    </row>
    <row r="1238" spans="1:15" ht="11.25">
      <c r="A1238" s="120"/>
      <c r="B1238" s="242"/>
      <c r="C1238" s="120"/>
      <c r="D1238" s="120"/>
      <c r="E1238" s="120"/>
      <c r="F1238" s="120"/>
      <c r="G1238" s="120"/>
      <c r="H1238" s="120"/>
      <c r="I1238" s="120"/>
      <c r="J1238" s="120"/>
      <c r="K1238" s="120"/>
      <c r="L1238" s="178"/>
      <c r="M1238" s="113"/>
      <c r="N1238" s="113"/>
      <c r="O1238" s="113"/>
    </row>
    <row r="1239" spans="1:15" ht="11.25">
      <c r="A1239" s="120"/>
      <c r="B1239" s="242"/>
      <c r="C1239" s="120"/>
      <c r="D1239" s="120"/>
      <c r="E1239" s="120"/>
      <c r="F1239" s="120"/>
      <c r="G1239" s="120"/>
      <c r="H1239" s="120"/>
      <c r="I1239" s="120"/>
      <c r="J1239" s="120"/>
      <c r="K1239" s="120"/>
      <c r="L1239" s="178"/>
      <c r="M1239" s="113"/>
      <c r="N1239" s="113"/>
      <c r="O1239" s="113"/>
    </row>
    <row r="1240" spans="1:15" ht="11.25">
      <c r="A1240" s="120"/>
      <c r="B1240" s="242"/>
      <c r="C1240" s="120"/>
      <c r="D1240" s="120"/>
      <c r="E1240" s="120"/>
      <c r="F1240" s="120"/>
      <c r="G1240" s="120"/>
      <c r="H1240" s="120"/>
      <c r="I1240" s="120"/>
      <c r="J1240" s="120"/>
      <c r="K1240" s="120"/>
      <c r="L1240" s="178"/>
      <c r="M1240" s="113"/>
      <c r="N1240" s="113"/>
      <c r="O1240" s="113"/>
    </row>
    <row r="1241" spans="1:15" ht="11.25">
      <c r="A1241" s="120"/>
      <c r="B1241" s="242"/>
      <c r="C1241" s="120"/>
      <c r="D1241" s="120"/>
      <c r="E1241" s="120"/>
      <c r="F1241" s="120"/>
      <c r="G1241" s="120"/>
      <c r="H1241" s="120"/>
      <c r="I1241" s="120"/>
      <c r="J1241" s="120"/>
      <c r="K1241" s="120"/>
      <c r="L1241" s="178"/>
      <c r="M1241" s="113"/>
      <c r="N1241" s="113"/>
      <c r="O1241" s="113"/>
    </row>
    <row r="1242" spans="1:15" ht="11.25">
      <c r="A1242" s="120"/>
      <c r="B1242" s="242"/>
      <c r="C1242" s="120"/>
      <c r="D1242" s="120"/>
      <c r="E1242" s="120"/>
      <c r="F1242" s="120"/>
      <c r="G1242" s="120"/>
      <c r="H1242" s="120"/>
      <c r="I1242" s="120"/>
      <c r="J1242" s="120"/>
      <c r="K1242" s="120"/>
      <c r="L1242" s="178"/>
      <c r="M1242" s="113"/>
      <c r="N1242" s="113"/>
      <c r="O1242" s="113"/>
    </row>
    <row r="1243" spans="1:15" ht="11.25">
      <c r="A1243" s="120"/>
      <c r="B1243" s="242"/>
      <c r="C1243" s="120"/>
      <c r="D1243" s="120"/>
      <c r="E1243" s="120"/>
      <c r="F1243" s="120"/>
      <c r="G1243" s="120"/>
      <c r="H1243" s="120"/>
      <c r="I1243" s="120"/>
      <c r="J1243" s="120"/>
      <c r="K1243" s="120"/>
      <c r="L1243" s="178"/>
      <c r="M1243" s="113"/>
      <c r="N1243" s="113"/>
      <c r="O1243" s="113"/>
    </row>
    <row r="1244" spans="1:15" ht="11.25">
      <c r="A1244" s="120"/>
      <c r="B1244" s="242"/>
      <c r="C1244" s="120"/>
      <c r="D1244" s="120"/>
      <c r="E1244" s="120"/>
      <c r="F1244" s="120"/>
      <c r="G1244" s="120"/>
      <c r="H1244" s="120"/>
      <c r="I1244" s="120"/>
      <c r="J1244" s="120"/>
      <c r="K1244" s="120"/>
      <c r="L1244" s="178"/>
      <c r="M1244" s="113"/>
      <c r="N1244" s="113"/>
      <c r="O1244" s="113"/>
    </row>
    <row r="1245" spans="1:15" ht="11.25">
      <c r="A1245" s="120"/>
      <c r="B1245" s="242"/>
      <c r="C1245" s="120"/>
      <c r="D1245" s="120"/>
      <c r="E1245" s="120"/>
      <c r="F1245" s="120"/>
      <c r="G1245" s="120"/>
      <c r="H1245" s="120"/>
      <c r="I1245" s="120"/>
      <c r="J1245" s="120"/>
      <c r="K1245" s="120"/>
      <c r="L1245" s="178"/>
      <c r="M1245" s="113"/>
      <c r="N1245" s="113"/>
      <c r="O1245" s="113"/>
    </row>
    <row r="1246" spans="1:15" ht="11.25">
      <c r="A1246" s="120"/>
      <c r="B1246" s="242"/>
      <c r="C1246" s="120"/>
      <c r="D1246" s="120"/>
      <c r="E1246" s="120"/>
      <c r="F1246" s="120"/>
      <c r="G1246" s="120"/>
      <c r="H1246" s="120"/>
      <c r="I1246" s="120"/>
      <c r="J1246" s="120"/>
      <c r="K1246" s="120"/>
      <c r="L1246" s="178"/>
      <c r="M1246" s="113"/>
      <c r="N1246" s="113"/>
      <c r="O1246" s="113"/>
    </row>
    <row r="1247" spans="1:15" ht="11.25">
      <c r="A1247" s="120"/>
      <c r="B1247" s="242"/>
      <c r="C1247" s="120"/>
      <c r="D1247" s="120"/>
      <c r="E1247" s="120"/>
      <c r="F1247" s="120"/>
      <c r="G1247" s="120"/>
      <c r="H1247" s="120"/>
      <c r="I1247" s="120"/>
      <c r="J1247" s="120"/>
      <c r="K1247" s="120"/>
      <c r="L1247" s="178"/>
      <c r="M1247" s="113"/>
      <c r="N1247" s="113"/>
      <c r="O1247" s="113"/>
    </row>
    <row r="1248" spans="1:15" ht="11.25">
      <c r="A1248" s="120"/>
      <c r="B1248" s="242"/>
      <c r="C1248" s="120"/>
      <c r="D1248" s="120"/>
      <c r="E1248" s="120"/>
      <c r="F1248" s="120"/>
      <c r="G1248" s="120"/>
      <c r="H1248" s="120"/>
      <c r="I1248" s="120"/>
      <c r="J1248" s="120"/>
      <c r="K1248" s="120"/>
      <c r="L1248" s="178"/>
      <c r="M1248" s="113"/>
      <c r="N1248" s="113"/>
      <c r="O1248" s="113"/>
    </row>
    <row r="1249" spans="1:15" ht="11.25">
      <c r="A1249" s="120"/>
      <c r="B1249" s="242"/>
      <c r="C1249" s="120"/>
      <c r="D1249" s="120"/>
      <c r="E1249" s="120"/>
      <c r="F1249" s="120"/>
      <c r="G1249" s="120"/>
      <c r="H1249" s="120"/>
      <c r="I1249" s="120"/>
      <c r="J1249" s="120"/>
      <c r="K1249" s="120"/>
      <c r="L1249" s="178"/>
      <c r="M1249" s="113"/>
      <c r="N1249" s="113"/>
      <c r="O1249" s="113"/>
    </row>
    <row r="1250" spans="1:15" ht="11.25">
      <c r="A1250" s="120"/>
      <c r="B1250" s="242"/>
      <c r="C1250" s="120"/>
      <c r="D1250" s="120"/>
      <c r="E1250" s="120"/>
      <c r="F1250" s="120"/>
      <c r="G1250" s="120"/>
      <c r="H1250" s="120"/>
      <c r="I1250" s="120"/>
      <c r="J1250" s="120"/>
      <c r="K1250" s="120"/>
      <c r="L1250" s="178"/>
      <c r="M1250" s="113"/>
      <c r="N1250" s="113"/>
      <c r="O1250" s="113"/>
    </row>
    <row r="1251" spans="1:15" ht="11.25">
      <c r="A1251" s="120"/>
      <c r="B1251" s="242"/>
      <c r="C1251" s="120"/>
      <c r="D1251" s="120"/>
      <c r="E1251" s="120"/>
      <c r="F1251" s="120"/>
      <c r="G1251" s="120"/>
      <c r="H1251" s="120"/>
      <c r="I1251" s="120"/>
      <c r="J1251" s="120"/>
      <c r="K1251" s="120"/>
      <c r="L1251" s="178"/>
      <c r="M1251" s="113"/>
      <c r="N1251" s="113"/>
      <c r="O1251" s="113"/>
    </row>
    <row r="1252" spans="1:15" ht="11.25">
      <c r="A1252" s="120"/>
      <c r="B1252" s="242"/>
      <c r="C1252" s="120"/>
      <c r="D1252" s="120"/>
      <c r="E1252" s="120"/>
      <c r="F1252" s="120"/>
      <c r="G1252" s="120"/>
      <c r="H1252" s="120"/>
      <c r="I1252" s="120"/>
      <c r="J1252" s="120"/>
      <c r="K1252" s="120"/>
      <c r="L1252" s="178"/>
      <c r="M1252" s="113"/>
      <c r="N1252" s="113"/>
      <c r="O1252" s="113"/>
    </row>
    <row r="1253" spans="1:15" ht="11.25">
      <c r="A1253" s="120"/>
      <c r="B1253" s="242"/>
      <c r="C1253" s="120"/>
      <c r="D1253" s="120"/>
      <c r="E1253" s="120"/>
      <c r="F1253" s="120"/>
      <c r="G1253" s="120"/>
      <c r="H1253" s="120"/>
      <c r="I1253" s="120"/>
      <c r="J1253" s="120"/>
      <c r="K1253" s="120"/>
      <c r="L1253" s="178"/>
      <c r="M1253" s="113"/>
      <c r="N1253" s="113"/>
      <c r="O1253" s="113"/>
    </row>
    <row r="1254" spans="1:15" ht="11.25">
      <c r="A1254" s="120"/>
      <c r="B1254" s="242"/>
      <c r="C1254" s="120"/>
      <c r="D1254" s="120"/>
      <c r="E1254" s="120"/>
      <c r="F1254" s="120"/>
      <c r="G1254" s="120"/>
      <c r="H1254" s="120"/>
      <c r="I1254" s="120"/>
      <c r="J1254" s="120"/>
      <c r="K1254" s="120"/>
      <c r="L1254" s="178"/>
      <c r="M1254" s="113"/>
      <c r="N1254" s="113"/>
      <c r="O1254" s="113"/>
    </row>
    <row r="1255" spans="1:15" ht="11.25">
      <c r="A1255" s="120"/>
      <c r="B1255" s="242"/>
      <c r="C1255" s="120"/>
      <c r="D1255" s="120"/>
      <c r="E1255" s="120"/>
      <c r="F1255" s="120"/>
      <c r="G1255" s="120"/>
      <c r="H1255" s="120"/>
      <c r="I1255" s="120"/>
      <c r="J1255" s="120"/>
      <c r="K1255" s="120"/>
      <c r="L1255" s="178"/>
      <c r="M1255" s="113"/>
      <c r="N1255" s="113"/>
      <c r="O1255" s="113"/>
    </row>
    <row r="1256" spans="1:15" ht="11.25">
      <c r="A1256" s="120"/>
      <c r="B1256" s="242"/>
      <c r="C1256" s="120"/>
      <c r="D1256" s="120"/>
      <c r="E1256" s="120"/>
      <c r="F1256" s="120"/>
      <c r="G1256" s="120"/>
      <c r="H1256" s="120"/>
      <c r="I1256" s="120"/>
      <c r="J1256" s="120"/>
      <c r="K1256" s="120"/>
      <c r="L1256" s="178"/>
      <c r="M1256" s="113"/>
      <c r="N1256" s="113"/>
      <c r="O1256" s="113"/>
    </row>
    <row r="1257" spans="1:15" ht="11.25">
      <c r="A1257" s="120"/>
      <c r="B1257" s="242"/>
      <c r="C1257" s="120"/>
      <c r="D1257" s="120"/>
      <c r="E1257" s="120"/>
      <c r="F1257" s="120"/>
      <c r="G1257" s="120"/>
      <c r="H1257" s="120"/>
      <c r="I1257" s="120"/>
      <c r="J1257" s="120"/>
      <c r="K1257" s="120"/>
      <c r="L1257" s="178"/>
      <c r="M1257" s="113"/>
      <c r="N1257" s="113"/>
      <c r="O1257" s="113"/>
    </row>
    <row r="1258" spans="1:15" ht="11.25">
      <c r="A1258" s="120"/>
      <c r="B1258" s="242"/>
      <c r="C1258" s="120"/>
      <c r="D1258" s="120"/>
      <c r="E1258" s="120"/>
      <c r="F1258" s="120"/>
      <c r="G1258" s="120"/>
      <c r="H1258" s="120"/>
      <c r="I1258" s="120"/>
      <c r="J1258" s="120"/>
      <c r="K1258" s="120"/>
      <c r="L1258" s="178"/>
      <c r="M1258" s="113"/>
      <c r="N1258" s="113"/>
      <c r="O1258" s="113"/>
    </row>
    <row r="1259" spans="1:15" ht="11.25">
      <c r="A1259" s="120"/>
      <c r="B1259" s="242"/>
      <c r="C1259" s="120"/>
      <c r="D1259" s="120"/>
      <c r="E1259" s="120"/>
      <c r="F1259" s="120"/>
      <c r="G1259" s="120"/>
      <c r="H1259" s="120"/>
      <c r="I1259" s="120"/>
      <c r="J1259" s="120"/>
      <c r="K1259" s="120"/>
      <c r="L1259" s="178"/>
      <c r="M1259" s="113"/>
      <c r="N1259" s="113"/>
      <c r="O1259" s="113"/>
    </row>
    <row r="1260" spans="1:15" ht="11.25">
      <c r="A1260" s="120"/>
      <c r="B1260" s="242"/>
      <c r="C1260" s="120"/>
      <c r="D1260" s="120"/>
      <c r="E1260" s="120"/>
      <c r="F1260" s="120"/>
      <c r="G1260" s="120"/>
      <c r="H1260" s="120"/>
      <c r="I1260" s="120"/>
      <c r="J1260" s="120"/>
      <c r="K1260" s="120"/>
      <c r="L1260" s="178"/>
      <c r="M1260" s="113"/>
      <c r="N1260" s="113"/>
      <c r="O1260" s="113"/>
    </row>
    <row r="1261" spans="1:15" ht="11.25">
      <c r="A1261" s="120"/>
      <c r="B1261" s="242"/>
      <c r="C1261" s="120"/>
      <c r="D1261" s="120"/>
      <c r="E1261" s="120"/>
      <c r="F1261" s="120"/>
      <c r="G1261" s="120"/>
      <c r="H1261" s="120"/>
      <c r="I1261" s="120"/>
      <c r="J1261" s="120"/>
      <c r="K1261" s="120"/>
      <c r="L1261" s="178"/>
      <c r="M1261" s="113"/>
      <c r="N1261" s="113"/>
      <c r="O1261" s="113"/>
    </row>
    <row r="1262" spans="1:15" ht="11.25">
      <c r="A1262" s="120"/>
      <c r="B1262" s="242"/>
      <c r="C1262" s="120"/>
      <c r="D1262" s="120"/>
      <c r="E1262" s="120"/>
      <c r="F1262" s="120"/>
      <c r="G1262" s="120"/>
      <c r="H1262" s="120"/>
      <c r="I1262" s="120"/>
      <c r="J1262" s="120"/>
      <c r="K1262" s="120"/>
      <c r="L1262" s="178"/>
      <c r="M1262" s="113"/>
      <c r="N1262" s="113"/>
      <c r="O1262" s="113"/>
    </row>
    <row r="1263" spans="1:15" ht="11.25">
      <c r="A1263" s="120"/>
      <c r="B1263" s="242"/>
      <c r="C1263" s="120"/>
      <c r="D1263" s="120"/>
      <c r="E1263" s="120"/>
      <c r="F1263" s="120"/>
      <c r="G1263" s="120"/>
      <c r="H1263" s="120"/>
      <c r="I1263" s="120"/>
      <c r="J1263" s="120"/>
      <c r="K1263" s="120"/>
      <c r="L1263" s="178"/>
      <c r="M1263" s="113"/>
      <c r="N1263" s="113"/>
      <c r="O1263" s="113"/>
    </row>
    <row r="1264" spans="1:15" ht="11.25">
      <c r="A1264" s="120"/>
      <c r="B1264" s="242"/>
      <c r="C1264" s="120"/>
      <c r="D1264" s="120"/>
      <c r="E1264" s="120"/>
      <c r="F1264" s="120"/>
      <c r="G1264" s="120"/>
      <c r="H1264" s="120"/>
      <c r="I1264" s="120"/>
      <c r="J1264" s="120"/>
      <c r="K1264" s="120"/>
      <c r="L1264" s="178"/>
      <c r="M1264" s="113"/>
      <c r="N1264" s="113"/>
      <c r="O1264" s="113"/>
    </row>
    <row r="1265" spans="1:15" ht="11.25">
      <c r="A1265" s="120"/>
      <c r="B1265" s="242"/>
      <c r="C1265" s="120"/>
      <c r="D1265" s="120"/>
      <c r="E1265" s="120"/>
      <c r="F1265" s="120"/>
      <c r="G1265" s="120"/>
      <c r="H1265" s="120"/>
      <c r="I1265" s="120"/>
      <c r="J1265" s="120"/>
      <c r="K1265" s="120"/>
      <c r="L1265" s="178"/>
      <c r="M1265" s="113"/>
      <c r="N1265" s="113"/>
      <c r="O1265" s="113"/>
    </row>
    <row r="1266" spans="1:15" ht="11.25">
      <c r="A1266" s="120"/>
      <c r="B1266" s="242"/>
      <c r="C1266" s="120"/>
      <c r="D1266" s="120"/>
      <c r="E1266" s="120"/>
      <c r="F1266" s="120"/>
      <c r="G1266" s="120"/>
      <c r="H1266" s="120"/>
      <c r="I1266" s="120"/>
      <c r="J1266" s="120"/>
      <c r="K1266" s="120"/>
      <c r="L1266" s="178"/>
      <c r="M1266" s="113"/>
      <c r="N1266" s="113"/>
      <c r="O1266" s="113"/>
    </row>
    <row r="1267" spans="1:15" ht="11.25">
      <c r="A1267" s="120"/>
      <c r="B1267" s="242"/>
      <c r="C1267" s="120"/>
      <c r="D1267" s="120"/>
      <c r="E1267" s="120"/>
      <c r="F1267" s="120"/>
      <c r="G1267" s="120"/>
      <c r="H1267" s="120"/>
      <c r="I1267" s="120"/>
      <c r="J1267" s="120"/>
      <c r="K1267" s="120"/>
      <c r="L1267" s="178"/>
      <c r="M1267" s="113"/>
      <c r="N1267" s="113"/>
      <c r="O1267" s="113"/>
    </row>
    <row r="1268" spans="1:15" ht="11.25">
      <c r="A1268" s="120"/>
      <c r="B1268" s="242"/>
      <c r="C1268" s="120"/>
      <c r="D1268" s="120"/>
      <c r="E1268" s="120"/>
      <c r="F1268" s="120"/>
      <c r="G1268" s="120"/>
      <c r="H1268" s="120"/>
      <c r="I1268" s="120"/>
      <c r="J1268" s="120"/>
      <c r="K1268" s="120"/>
      <c r="L1268" s="178"/>
      <c r="M1268" s="113"/>
      <c r="N1268" s="113"/>
      <c r="O1268" s="113"/>
    </row>
    <row r="1269" spans="1:15" ht="11.25">
      <c r="A1269" s="120"/>
      <c r="B1269" s="242"/>
      <c r="C1269" s="120"/>
      <c r="D1269" s="120"/>
      <c r="E1269" s="120"/>
      <c r="F1269" s="120"/>
      <c r="G1269" s="120"/>
      <c r="H1269" s="120"/>
      <c r="I1269" s="120"/>
      <c r="J1269" s="120"/>
      <c r="K1269" s="120"/>
      <c r="L1269" s="178"/>
      <c r="M1269" s="113"/>
      <c r="N1269" s="113"/>
      <c r="O1269" s="113"/>
    </row>
    <row r="1270" spans="1:15" ht="11.25">
      <c r="A1270" s="120"/>
      <c r="B1270" s="242"/>
      <c r="C1270" s="120"/>
      <c r="D1270" s="120"/>
      <c r="E1270" s="120"/>
      <c r="F1270" s="120"/>
      <c r="G1270" s="120"/>
      <c r="H1270" s="120"/>
      <c r="I1270" s="120"/>
      <c r="J1270" s="120"/>
      <c r="K1270" s="120"/>
      <c r="L1270" s="178"/>
      <c r="M1270" s="113"/>
      <c r="N1270" s="113"/>
      <c r="O1270" s="113"/>
    </row>
    <row r="1271" spans="1:15" ht="11.25">
      <c r="A1271" s="120"/>
      <c r="B1271" s="242"/>
      <c r="C1271" s="120"/>
      <c r="D1271" s="120"/>
      <c r="E1271" s="120"/>
      <c r="F1271" s="120"/>
      <c r="G1271" s="120"/>
      <c r="H1271" s="120"/>
      <c r="I1271" s="120"/>
      <c r="J1271" s="120"/>
      <c r="K1271" s="120"/>
      <c r="L1271" s="178"/>
      <c r="M1271" s="113"/>
      <c r="N1271" s="113"/>
      <c r="O1271" s="113"/>
    </row>
    <row r="1272" spans="1:15" ht="11.25">
      <c r="A1272" s="120"/>
      <c r="B1272" s="242"/>
      <c r="C1272" s="120"/>
      <c r="D1272" s="120"/>
      <c r="E1272" s="120"/>
      <c r="F1272" s="120"/>
      <c r="G1272" s="120"/>
      <c r="H1272" s="120"/>
      <c r="I1272" s="120"/>
      <c r="J1272" s="120"/>
      <c r="K1272" s="120"/>
      <c r="L1272" s="178"/>
      <c r="M1272" s="113"/>
      <c r="N1272" s="113"/>
      <c r="O1272" s="113"/>
    </row>
    <row r="1273" spans="1:15" ht="11.25">
      <c r="A1273" s="120"/>
      <c r="B1273" s="242"/>
      <c r="C1273" s="120"/>
      <c r="D1273" s="120"/>
      <c r="E1273" s="120"/>
      <c r="F1273" s="120"/>
      <c r="G1273" s="120"/>
      <c r="H1273" s="120"/>
      <c r="I1273" s="120"/>
      <c r="J1273" s="120"/>
      <c r="K1273" s="120"/>
      <c r="L1273" s="178"/>
      <c r="M1273" s="113"/>
      <c r="N1273" s="113"/>
      <c r="O1273" s="113"/>
    </row>
    <row r="1274" spans="1:15" ht="11.25">
      <c r="A1274" s="120"/>
      <c r="B1274" s="242"/>
      <c r="C1274" s="120"/>
      <c r="D1274" s="120"/>
      <c r="E1274" s="120"/>
      <c r="F1274" s="120"/>
      <c r="G1274" s="120"/>
      <c r="H1274" s="120"/>
      <c r="I1274" s="120"/>
      <c r="J1274" s="120"/>
      <c r="K1274" s="120"/>
      <c r="L1274" s="178"/>
      <c r="M1274" s="113"/>
      <c r="N1274" s="113"/>
      <c r="O1274" s="113"/>
    </row>
    <row r="1275" spans="1:15" ht="11.25">
      <c r="A1275" s="120"/>
      <c r="B1275" s="242"/>
      <c r="C1275" s="120"/>
      <c r="D1275" s="120"/>
      <c r="E1275" s="120"/>
      <c r="F1275" s="120"/>
      <c r="G1275" s="120"/>
      <c r="H1275" s="120"/>
      <c r="I1275" s="120"/>
      <c r="J1275" s="120"/>
      <c r="K1275" s="120"/>
      <c r="L1275" s="178"/>
      <c r="M1275" s="113"/>
      <c r="N1275" s="113"/>
      <c r="O1275" s="113"/>
    </row>
    <row r="1276" spans="1:15" ht="11.25">
      <c r="A1276" s="120"/>
      <c r="B1276" s="242"/>
      <c r="C1276" s="120"/>
      <c r="D1276" s="120"/>
      <c r="E1276" s="120"/>
      <c r="F1276" s="120"/>
      <c r="G1276" s="120"/>
      <c r="H1276" s="120"/>
      <c r="I1276" s="120"/>
      <c r="J1276" s="120"/>
      <c r="K1276" s="120"/>
      <c r="L1276" s="178"/>
      <c r="M1276" s="113"/>
      <c r="N1276" s="113"/>
      <c r="O1276" s="113"/>
    </row>
    <row r="1277" spans="1:15" ht="11.25">
      <c r="A1277" s="120"/>
      <c r="B1277" s="242"/>
      <c r="C1277" s="120"/>
      <c r="D1277" s="120"/>
      <c r="E1277" s="120"/>
      <c r="F1277" s="120"/>
      <c r="G1277" s="120"/>
      <c r="H1277" s="120"/>
      <c r="I1277" s="120"/>
      <c r="J1277" s="120"/>
      <c r="K1277" s="120"/>
      <c r="L1277" s="178"/>
      <c r="M1277" s="113"/>
      <c r="N1277" s="113"/>
      <c r="O1277" s="113"/>
    </row>
    <row r="1278" spans="1:15" ht="11.25">
      <c r="A1278" s="120"/>
      <c r="B1278" s="242"/>
      <c r="C1278" s="120"/>
      <c r="D1278" s="120"/>
      <c r="E1278" s="120"/>
      <c r="F1278" s="120"/>
      <c r="G1278" s="120"/>
      <c r="H1278" s="120"/>
      <c r="I1278" s="120"/>
      <c r="J1278" s="120"/>
      <c r="K1278" s="120"/>
      <c r="L1278" s="178"/>
      <c r="M1278" s="113"/>
      <c r="N1278" s="113"/>
      <c r="O1278" s="113"/>
    </row>
    <row r="1279" spans="1:15" ht="11.25">
      <c r="A1279" s="120"/>
      <c r="B1279" s="242"/>
      <c r="C1279" s="120"/>
      <c r="D1279" s="120"/>
      <c r="E1279" s="120"/>
      <c r="F1279" s="120"/>
      <c r="G1279" s="120"/>
      <c r="H1279" s="120"/>
      <c r="I1279" s="120"/>
      <c r="J1279" s="120"/>
      <c r="K1279" s="120"/>
      <c r="L1279" s="178"/>
      <c r="M1279" s="113"/>
      <c r="N1279" s="113"/>
      <c r="O1279" s="113"/>
    </row>
    <row r="1280" spans="1:15" ht="11.25">
      <c r="A1280" s="120"/>
      <c r="B1280" s="242"/>
      <c r="C1280" s="120"/>
      <c r="D1280" s="120"/>
      <c r="E1280" s="120"/>
      <c r="F1280" s="120"/>
      <c r="G1280" s="120"/>
      <c r="H1280" s="120"/>
      <c r="I1280" s="120"/>
      <c r="J1280" s="120"/>
      <c r="K1280" s="120"/>
      <c r="L1280" s="178"/>
      <c r="M1280" s="113"/>
      <c r="N1280" s="113"/>
      <c r="O1280" s="113"/>
    </row>
    <row r="1281" spans="1:15" ht="11.25">
      <c r="A1281" s="120"/>
      <c r="B1281" s="242"/>
      <c r="C1281" s="120"/>
      <c r="D1281" s="120"/>
      <c r="E1281" s="120"/>
      <c r="F1281" s="120"/>
      <c r="G1281" s="120"/>
      <c r="H1281" s="120"/>
      <c r="I1281" s="120"/>
      <c r="J1281" s="120"/>
      <c r="K1281" s="120"/>
      <c r="L1281" s="178"/>
      <c r="M1281" s="113"/>
      <c r="N1281" s="113"/>
      <c r="O1281" s="113"/>
    </row>
    <row r="1282" spans="1:15" ht="11.25">
      <c r="A1282" s="120"/>
      <c r="B1282" s="242"/>
      <c r="C1282" s="120"/>
      <c r="D1282" s="120"/>
      <c r="E1282" s="120"/>
      <c r="F1282" s="120"/>
      <c r="G1282" s="120"/>
      <c r="H1282" s="120"/>
      <c r="I1282" s="120"/>
      <c r="J1282" s="120"/>
      <c r="K1282" s="120"/>
      <c r="L1282" s="178"/>
      <c r="M1282" s="113"/>
      <c r="N1282" s="113"/>
      <c r="O1282" s="113"/>
    </row>
    <row r="1283" spans="1:15" ht="11.25">
      <c r="A1283" s="120"/>
      <c r="B1283" s="242"/>
      <c r="C1283" s="120"/>
      <c r="D1283" s="120"/>
      <c r="E1283" s="120"/>
      <c r="F1283" s="120"/>
      <c r="G1283" s="120"/>
      <c r="H1283" s="120"/>
      <c r="I1283" s="120"/>
      <c r="J1283" s="120"/>
      <c r="K1283" s="120"/>
      <c r="L1283" s="178"/>
      <c r="M1283" s="113"/>
      <c r="N1283" s="113"/>
      <c r="O1283" s="113"/>
    </row>
    <row r="1284" spans="1:15" ht="11.25">
      <c r="A1284" s="120"/>
      <c r="B1284" s="242"/>
      <c r="C1284" s="120"/>
      <c r="D1284" s="120"/>
      <c r="E1284" s="120"/>
      <c r="F1284" s="120"/>
      <c r="G1284" s="120"/>
      <c r="H1284" s="120"/>
      <c r="I1284" s="120"/>
      <c r="J1284" s="120"/>
      <c r="K1284" s="120"/>
      <c r="L1284" s="178"/>
      <c r="M1284" s="113"/>
      <c r="N1284" s="113"/>
      <c r="O1284" s="113"/>
    </row>
    <row r="1285" spans="1:15" ht="11.25">
      <c r="A1285" s="120"/>
      <c r="B1285" s="242"/>
      <c r="C1285" s="120"/>
      <c r="D1285" s="120"/>
      <c r="E1285" s="120"/>
      <c r="F1285" s="120"/>
      <c r="G1285" s="120"/>
      <c r="H1285" s="120"/>
      <c r="I1285" s="120"/>
      <c r="J1285" s="120"/>
      <c r="K1285" s="120"/>
      <c r="L1285" s="178"/>
      <c r="M1285" s="113"/>
      <c r="N1285" s="113"/>
      <c r="O1285" s="113"/>
    </row>
    <row r="1286" spans="1:15" ht="11.25">
      <c r="A1286" s="120"/>
      <c r="B1286" s="242"/>
      <c r="C1286" s="120"/>
      <c r="D1286" s="120"/>
      <c r="E1286" s="120"/>
      <c r="F1286" s="120"/>
      <c r="G1286" s="120"/>
      <c r="H1286" s="120"/>
      <c r="I1286" s="120"/>
      <c r="J1286" s="120"/>
      <c r="K1286" s="120"/>
      <c r="L1286" s="178"/>
      <c r="M1286" s="113"/>
      <c r="N1286" s="113"/>
      <c r="O1286" s="113"/>
    </row>
    <row r="1287" spans="1:15" ht="11.25">
      <c r="A1287" s="120"/>
      <c r="B1287" s="242"/>
      <c r="C1287" s="120"/>
      <c r="D1287" s="120"/>
      <c r="E1287" s="120"/>
      <c r="F1287" s="120"/>
      <c r="G1287" s="120"/>
      <c r="H1287" s="120"/>
      <c r="I1287" s="120"/>
      <c r="J1287" s="120"/>
      <c r="K1287" s="120"/>
      <c r="L1287" s="178"/>
      <c r="M1287" s="113"/>
      <c r="N1287" s="113"/>
      <c r="O1287" s="113"/>
    </row>
    <row r="1288" spans="1:15" ht="11.25">
      <c r="A1288" s="120"/>
      <c r="B1288" s="242"/>
      <c r="C1288" s="120"/>
      <c r="D1288" s="120"/>
      <c r="E1288" s="120"/>
      <c r="F1288" s="120"/>
      <c r="G1288" s="120"/>
      <c r="H1288" s="120"/>
      <c r="I1288" s="120"/>
      <c r="J1288" s="120"/>
      <c r="K1288" s="120"/>
      <c r="L1288" s="178"/>
      <c r="M1288" s="113"/>
      <c r="N1288" s="113"/>
      <c r="O1288" s="113"/>
    </row>
    <row r="1289" spans="1:15" ht="11.25">
      <c r="A1289" s="120"/>
      <c r="B1289" s="242"/>
      <c r="C1289" s="120"/>
      <c r="D1289" s="120"/>
      <c r="E1289" s="120"/>
      <c r="F1289" s="120"/>
      <c r="G1289" s="120"/>
      <c r="H1289" s="120"/>
      <c r="I1289" s="120"/>
      <c r="J1289" s="120"/>
      <c r="K1289" s="120"/>
      <c r="L1289" s="178"/>
      <c r="M1289" s="113"/>
      <c r="N1289" s="113"/>
      <c r="O1289" s="113"/>
    </row>
    <row r="1290" spans="1:15" ht="11.25">
      <c r="A1290" s="120"/>
      <c r="B1290" s="242"/>
      <c r="C1290" s="120"/>
      <c r="D1290" s="120"/>
      <c r="E1290" s="120"/>
      <c r="F1290" s="120"/>
      <c r="G1290" s="120"/>
      <c r="H1290" s="120"/>
      <c r="I1290" s="120"/>
      <c r="J1290" s="120"/>
      <c r="K1290" s="120"/>
      <c r="L1290" s="178"/>
      <c r="M1290" s="113"/>
      <c r="N1290" s="113"/>
      <c r="O1290" s="113"/>
    </row>
    <row r="1291" spans="1:15" ht="11.25">
      <c r="A1291" s="120"/>
      <c r="B1291" s="242"/>
      <c r="C1291" s="120"/>
      <c r="D1291" s="120"/>
      <c r="E1291" s="120"/>
      <c r="F1291" s="120"/>
      <c r="G1291" s="120"/>
      <c r="H1291" s="120"/>
      <c r="I1291" s="120"/>
      <c r="J1291" s="120"/>
      <c r="K1291" s="120"/>
      <c r="L1291" s="178"/>
      <c r="M1291" s="113"/>
      <c r="N1291" s="113"/>
      <c r="O1291" s="113"/>
    </row>
    <row r="1292" spans="1:15" ht="11.25">
      <c r="A1292" s="120"/>
      <c r="B1292" s="242"/>
      <c r="C1292" s="120"/>
      <c r="D1292" s="120"/>
      <c r="E1292" s="120"/>
      <c r="F1292" s="120"/>
      <c r="G1292" s="120"/>
      <c r="H1292" s="120"/>
      <c r="I1292" s="120"/>
      <c r="J1292" s="120"/>
      <c r="K1292" s="120"/>
      <c r="L1292" s="178"/>
      <c r="M1292" s="113"/>
      <c r="N1292" s="113"/>
      <c r="O1292" s="113"/>
    </row>
    <row r="1293" spans="1:15" ht="11.25">
      <c r="A1293" s="120"/>
      <c r="B1293" s="242"/>
      <c r="C1293" s="120"/>
      <c r="D1293" s="120"/>
      <c r="E1293" s="120"/>
      <c r="F1293" s="120"/>
      <c r="G1293" s="120"/>
      <c r="H1293" s="120"/>
      <c r="I1293" s="120"/>
      <c r="J1293" s="120"/>
      <c r="K1293" s="120"/>
      <c r="L1293" s="178"/>
      <c r="M1293" s="113"/>
      <c r="N1293" s="113"/>
      <c r="O1293" s="113"/>
    </row>
    <row r="1294" spans="1:15" ht="11.25">
      <c r="A1294" s="120"/>
      <c r="B1294" s="242"/>
      <c r="C1294" s="120"/>
      <c r="D1294" s="120"/>
      <c r="E1294" s="120"/>
      <c r="F1294" s="120"/>
      <c r="G1294" s="120"/>
      <c r="H1294" s="120"/>
      <c r="I1294" s="120"/>
      <c r="J1294" s="120"/>
      <c r="K1294" s="120"/>
      <c r="L1294" s="178"/>
      <c r="M1294" s="113"/>
      <c r="N1294" s="113"/>
      <c r="O1294" s="113"/>
    </row>
    <row r="1295" spans="1:15" ht="11.25">
      <c r="A1295" s="120"/>
      <c r="B1295" s="242"/>
      <c r="C1295" s="120"/>
      <c r="D1295" s="120"/>
      <c r="E1295" s="120"/>
      <c r="F1295" s="120"/>
      <c r="G1295" s="120"/>
      <c r="H1295" s="120"/>
      <c r="I1295" s="120"/>
      <c r="J1295" s="120"/>
      <c r="K1295" s="120"/>
      <c r="L1295" s="178"/>
      <c r="M1295" s="113"/>
      <c r="N1295" s="113"/>
      <c r="O1295" s="113"/>
    </row>
    <row r="1296" spans="1:15" ht="11.25">
      <c r="A1296" s="120"/>
      <c r="B1296" s="242"/>
      <c r="C1296" s="120"/>
      <c r="D1296" s="120"/>
      <c r="E1296" s="120"/>
      <c r="F1296" s="120"/>
      <c r="G1296" s="120"/>
      <c r="H1296" s="120"/>
      <c r="I1296" s="120"/>
      <c r="J1296" s="120"/>
      <c r="K1296" s="120"/>
      <c r="L1296" s="178"/>
      <c r="M1296" s="113"/>
      <c r="N1296" s="113"/>
      <c r="O1296" s="113"/>
    </row>
    <row r="1297" spans="1:15" ht="11.25">
      <c r="A1297" s="120"/>
      <c r="B1297" s="242"/>
      <c r="C1297" s="120"/>
      <c r="D1297" s="120"/>
      <c r="E1297" s="120"/>
      <c r="F1297" s="120"/>
      <c r="G1297" s="120"/>
      <c r="H1297" s="120"/>
      <c r="I1297" s="120"/>
      <c r="J1297" s="120"/>
      <c r="K1297" s="120"/>
      <c r="L1297" s="178"/>
      <c r="M1297" s="113"/>
      <c r="N1297" s="113"/>
      <c r="O1297" s="113"/>
    </row>
    <row r="1298" spans="1:15" ht="11.25">
      <c r="A1298" s="120"/>
      <c r="B1298" s="242"/>
      <c r="C1298" s="120"/>
      <c r="D1298" s="120"/>
      <c r="E1298" s="120"/>
      <c r="F1298" s="120"/>
      <c r="G1298" s="120"/>
      <c r="H1298" s="120"/>
      <c r="I1298" s="120"/>
      <c r="J1298" s="120"/>
      <c r="K1298" s="120"/>
      <c r="L1298" s="178"/>
      <c r="M1298" s="113"/>
      <c r="N1298" s="113"/>
      <c r="O1298" s="113"/>
    </row>
    <row r="1299" spans="1:15" ht="11.25">
      <c r="A1299" s="120"/>
      <c r="B1299" s="242"/>
      <c r="C1299" s="120"/>
      <c r="D1299" s="120"/>
      <c r="E1299" s="120"/>
      <c r="F1299" s="120"/>
      <c r="G1299" s="120"/>
      <c r="H1299" s="120"/>
      <c r="I1299" s="120"/>
      <c r="J1299" s="120"/>
      <c r="K1299" s="120"/>
      <c r="L1299" s="178"/>
      <c r="M1299" s="113"/>
      <c r="N1299" s="113"/>
      <c r="O1299" s="113"/>
    </row>
    <row r="1300" spans="1:15" ht="11.25">
      <c r="A1300" s="120"/>
      <c r="B1300" s="242"/>
      <c r="C1300" s="120"/>
      <c r="D1300" s="120"/>
      <c r="E1300" s="120"/>
      <c r="F1300" s="120"/>
      <c r="G1300" s="120"/>
      <c r="H1300" s="120"/>
      <c r="I1300" s="120"/>
      <c r="J1300" s="120"/>
      <c r="K1300" s="120"/>
      <c r="L1300" s="178"/>
      <c r="M1300" s="113"/>
      <c r="N1300" s="113"/>
      <c r="O1300" s="113"/>
    </row>
    <row r="1301" spans="1:15" ht="11.25">
      <c r="A1301" s="120"/>
      <c r="B1301" s="242"/>
      <c r="C1301" s="120"/>
      <c r="D1301" s="120"/>
      <c r="E1301" s="120"/>
      <c r="F1301" s="120"/>
      <c r="G1301" s="120"/>
      <c r="H1301" s="120"/>
      <c r="I1301" s="120"/>
      <c r="J1301" s="120"/>
      <c r="K1301" s="120"/>
      <c r="L1301" s="178"/>
      <c r="M1301" s="113"/>
      <c r="N1301" s="113"/>
      <c r="O1301" s="113"/>
    </row>
    <row r="1302" spans="1:15" ht="11.25">
      <c r="A1302" s="120"/>
      <c r="B1302" s="242"/>
      <c r="C1302" s="120"/>
      <c r="D1302" s="120"/>
      <c r="E1302" s="120"/>
      <c r="F1302" s="120"/>
      <c r="G1302" s="120"/>
      <c r="H1302" s="120"/>
      <c r="I1302" s="120"/>
      <c r="J1302" s="120"/>
      <c r="K1302" s="120"/>
      <c r="L1302" s="178"/>
      <c r="M1302" s="113"/>
      <c r="N1302" s="113"/>
      <c r="O1302" s="113"/>
    </row>
    <row r="1303" spans="1:15" ht="11.25">
      <c r="A1303" s="120"/>
      <c r="B1303" s="242"/>
      <c r="C1303" s="120"/>
      <c r="D1303" s="120"/>
      <c r="E1303" s="120"/>
      <c r="F1303" s="120"/>
      <c r="G1303" s="120"/>
      <c r="H1303" s="120"/>
      <c r="I1303" s="120"/>
      <c r="J1303" s="120"/>
      <c r="K1303" s="120"/>
      <c r="L1303" s="178"/>
      <c r="M1303" s="113"/>
      <c r="N1303" s="113"/>
      <c r="O1303" s="113"/>
    </row>
    <row r="1304" spans="1:15" ht="11.25">
      <c r="A1304" s="120"/>
      <c r="B1304" s="242"/>
      <c r="C1304" s="120"/>
      <c r="D1304" s="120"/>
      <c r="E1304" s="120"/>
      <c r="F1304" s="120"/>
      <c r="G1304" s="120"/>
      <c r="H1304" s="120"/>
      <c r="I1304" s="120"/>
      <c r="J1304" s="120"/>
      <c r="K1304" s="120"/>
      <c r="L1304" s="178"/>
      <c r="M1304" s="113"/>
      <c r="N1304" s="113"/>
      <c r="O1304" s="113"/>
    </row>
    <row r="1305" spans="1:15" ht="11.25">
      <c r="A1305" s="120"/>
      <c r="B1305" s="242"/>
      <c r="C1305" s="120"/>
      <c r="D1305" s="120"/>
      <c r="E1305" s="120"/>
      <c r="F1305" s="120"/>
      <c r="G1305" s="120"/>
      <c r="H1305" s="120"/>
      <c r="I1305" s="120"/>
      <c r="J1305" s="120"/>
      <c r="K1305" s="120"/>
      <c r="L1305" s="178"/>
      <c r="M1305" s="113"/>
      <c r="N1305" s="113"/>
      <c r="O1305" s="113"/>
    </row>
    <row r="1306" spans="1:15" ht="11.25">
      <c r="A1306" s="120"/>
      <c r="B1306" s="242"/>
      <c r="C1306" s="120"/>
      <c r="D1306" s="120"/>
      <c r="E1306" s="120"/>
      <c r="F1306" s="120"/>
      <c r="G1306" s="120"/>
      <c r="H1306" s="120"/>
      <c r="I1306" s="120"/>
      <c r="J1306" s="120"/>
      <c r="K1306" s="120"/>
      <c r="L1306" s="178"/>
      <c r="M1306" s="113"/>
      <c r="N1306" s="113"/>
      <c r="O1306" s="113"/>
    </row>
    <row r="1307" spans="1:15" ht="11.25">
      <c r="A1307" s="120"/>
      <c r="B1307" s="242"/>
      <c r="C1307" s="120"/>
      <c r="D1307" s="120"/>
      <c r="E1307" s="120"/>
      <c r="F1307" s="120"/>
      <c r="G1307" s="120"/>
      <c r="H1307" s="120"/>
      <c r="I1307" s="120"/>
      <c r="J1307" s="120"/>
      <c r="K1307" s="120"/>
      <c r="L1307" s="178"/>
      <c r="M1307" s="113"/>
      <c r="N1307" s="113"/>
      <c r="O1307" s="113"/>
    </row>
    <row r="1308" spans="1:15" ht="11.25">
      <c r="A1308" s="120"/>
      <c r="B1308" s="242"/>
      <c r="C1308" s="120"/>
      <c r="D1308" s="120"/>
      <c r="E1308" s="120"/>
      <c r="F1308" s="120"/>
      <c r="G1308" s="120"/>
      <c r="H1308" s="120"/>
      <c r="I1308" s="120"/>
      <c r="J1308" s="120"/>
      <c r="K1308" s="120"/>
      <c r="L1308" s="178"/>
      <c r="M1308" s="113"/>
      <c r="N1308" s="113"/>
      <c r="O1308" s="113"/>
    </row>
    <row r="1309" spans="1:15" ht="11.25">
      <c r="A1309" s="120"/>
      <c r="B1309" s="242"/>
      <c r="C1309" s="120"/>
      <c r="D1309" s="120"/>
      <c r="E1309" s="120"/>
      <c r="F1309" s="120"/>
      <c r="G1309" s="120"/>
      <c r="H1309" s="120"/>
      <c r="I1309" s="120"/>
      <c r="J1309" s="120"/>
      <c r="K1309" s="120"/>
      <c r="L1309" s="178"/>
      <c r="M1309" s="113"/>
      <c r="N1309" s="113"/>
      <c r="O1309" s="113"/>
    </row>
    <row r="1310" spans="1:15" ht="11.25">
      <c r="A1310" s="120"/>
      <c r="B1310" s="242"/>
      <c r="C1310" s="120"/>
      <c r="D1310" s="120"/>
      <c r="E1310" s="120"/>
      <c r="F1310" s="120"/>
      <c r="G1310" s="120"/>
      <c r="H1310" s="120"/>
      <c r="I1310" s="120"/>
      <c r="J1310" s="120"/>
      <c r="K1310" s="120"/>
      <c r="L1310" s="178"/>
      <c r="M1310" s="113"/>
      <c r="N1310" s="113"/>
      <c r="O1310" s="113"/>
    </row>
    <row r="1311" spans="1:15" ht="11.25">
      <c r="A1311" s="120"/>
      <c r="B1311" s="242"/>
      <c r="C1311" s="120"/>
      <c r="D1311" s="120"/>
      <c r="E1311" s="120"/>
      <c r="F1311" s="120"/>
      <c r="G1311" s="120"/>
      <c r="H1311" s="120"/>
      <c r="I1311" s="120"/>
      <c r="J1311" s="120"/>
      <c r="K1311" s="120"/>
      <c r="L1311" s="178"/>
      <c r="M1311" s="113"/>
      <c r="N1311" s="113"/>
      <c r="O1311" s="113"/>
    </row>
    <row r="1312" spans="1:15" ht="11.25">
      <c r="A1312" s="120"/>
      <c r="B1312" s="242"/>
      <c r="C1312" s="120"/>
      <c r="D1312" s="120"/>
      <c r="E1312" s="120"/>
      <c r="F1312" s="120"/>
      <c r="G1312" s="120"/>
      <c r="H1312" s="120"/>
      <c r="I1312" s="120"/>
      <c r="J1312" s="120"/>
      <c r="K1312" s="120"/>
      <c r="L1312" s="178"/>
      <c r="M1312" s="113"/>
      <c r="N1312" s="113"/>
      <c r="O1312" s="113"/>
    </row>
    <row r="1313" spans="1:15" ht="11.25">
      <c r="A1313" s="120"/>
      <c r="B1313" s="242"/>
      <c r="C1313" s="120"/>
      <c r="D1313" s="120"/>
      <c r="E1313" s="120"/>
      <c r="F1313" s="120"/>
      <c r="G1313" s="120"/>
      <c r="H1313" s="120"/>
      <c r="I1313" s="120"/>
      <c r="J1313" s="120"/>
      <c r="K1313" s="120"/>
      <c r="L1313" s="178"/>
      <c r="M1313" s="113"/>
      <c r="N1313" s="113"/>
      <c r="O1313" s="113"/>
    </row>
    <row r="1314" spans="1:15" ht="11.25">
      <c r="A1314" s="120"/>
      <c r="B1314" s="242"/>
      <c r="C1314" s="120"/>
      <c r="D1314" s="120"/>
      <c r="E1314" s="120"/>
      <c r="F1314" s="120"/>
      <c r="G1314" s="120"/>
      <c r="H1314" s="120"/>
      <c r="I1314" s="120"/>
      <c r="J1314" s="120"/>
      <c r="K1314" s="120"/>
      <c r="L1314" s="178"/>
      <c r="M1314" s="113"/>
      <c r="N1314" s="113"/>
      <c r="O1314" s="113"/>
    </row>
    <row r="1315" spans="1:15" ht="11.25">
      <c r="A1315" s="120"/>
      <c r="B1315" s="242"/>
      <c r="C1315" s="120"/>
      <c r="D1315" s="120"/>
      <c r="E1315" s="120"/>
      <c r="F1315" s="120"/>
      <c r="G1315" s="120"/>
      <c r="H1315" s="120"/>
      <c r="I1315" s="120"/>
      <c r="J1315" s="120"/>
      <c r="K1315" s="120"/>
      <c r="L1315" s="178"/>
      <c r="M1315" s="113"/>
      <c r="N1315" s="113"/>
      <c r="O1315" s="113"/>
    </row>
    <row r="1316" spans="1:15" ht="11.25">
      <c r="A1316" s="120"/>
      <c r="B1316" s="242"/>
      <c r="C1316" s="120"/>
      <c r="D1316" s="120"/>
      <c r="E1316" s="120"/>
      <c r="F1316" s="120"/>
      <c r="G1316" s="120"/>
      <c r="H1316" s="120"/>
      <c r="I1316" s="120"/>
      <c r="J1316" s="120"/>
      <c r="K1316" s="120"/>
      <c r="L1316" s="178"/>
      <c r="M1316" s="113"/>
      <c r="N1316" s="113"/>
      <c r="O1316" s="113"/>
    </row>
    <row r="1317" spans="1:15" ht="11.25">
      <c r="A1317" s="120"/>
      <c r="B1317" s="242"/>
      <c r="C1317" s="120"/>
      <c r="D1317" s="120"/>
      <c r="E1317" s="120"/>
      <c r="F1317" s="120"/>
      <c r="G1317" s="120"/>
      <c r="H1317" s="120"/>
      <c r="I1317" s="120"/>
      <c r="J1317" s="120"/>
      <c r="K1317" s="120"/>
      <c r="L1317" s="178"/>
      <c r="M1317" s="113"/>
      <c r="N1317" s="113"/>
      <c r="O1317" s="113"/>
    </row>
    <row r="1318" spans="1:15" ht="11.25">
      <c r="A1318" s="120"/>
      <c r="B1318" s="242"/>
      <c r="C1318" s="120"/>
      <c r="D1318" s="120"/>
      <c r="E1318" s="120"/>
      <c r="F1318" s="120"/>
      <c r="G1318" s="120"/>
      <c r="H1318" s="120"/>
      <c r="I1318" s="120"/>
      <c r="J1318" s="120"/>
      <c r="K1318" s="120"/>
      <c r="L1318" s="178"/>
      <c r="M1318" s="113"/>
      <c r="N1318" s="113"/>
      <c r="O1318" s="113"/>
    </row>
    <row r="1319" spans="1:15" ht="11.25">
      <c r="A1319" s="120"/>
      <c r="B1319" s="242"/>
      <c r="C1319" s="120"/>
      <c r="D1319" s="120"/>
      <c r="E1319" s="120"/>
      <c r="F1319" s="120"/>
      <c r="G1319" s="120"/>
      <c r="H1319" s="120"/>
      <c r="I1319" s="120"/>
      <c r="J1319" s="120"/>
      <c r="K1319" s="120"/>
      <c r="L1319" s="178"/>
      <c r="M1319" s="113"/>
      <c r="N1319" s="113"/>
      <c r="O1319" s="113"/>
    </row>
    <row r="1320" spans="1:15" ht="11.25">
      <c r="A1320" s="120"/>
      <c r="B1320" s="242"/>
      <c r="C1320" s="120"/>
      <c r="D1320" s="120"/>
      <c r="E1320" s="120"/>
      <c r="F1320" s="120"/>
      <c r="G1320" s="120"/>
      <c r="H1320" s="120"/>
      <c r="I1320" s="120"/>
      <c r="J1320" s="120"/>
      <c r="K1320" s="120"/>
      <c r="L1320" s="178"/>
      <c r="M1320" s="113"/>
      <c r="N1320" s="113"/>
      <c r="O1320" s="113"/>
    </row>
    <row r="1321" spans="1:15" ht="11.25">
      <c r="A1321" s="120"/>
      <c r="B1321" s="242"/>
      <c r="C1321" s="120"/>
      <c r="D1321" s="120"/>
      <c r="E1321" s="120"/>
      <c r="F1321" s="120"/>
      <c r="G1321" s="120"/>
      <c r="H1321" s="120"/>
      <c r="I1321" s="120"/>
      <c r="J1321" s="120"/>
      <c r="K1321" s="120"/>
      <c r="L1321" s="178"/>
      <c r="M1321" s="113"/>
      <c r="N1321" s="113"/>
      <c r="O1321" s="113"/>
    </row>
    <row r="1322" spans="1:15" ht="11.25">
      <c r="A1322" s="120"/>
      <c r="B1322" s="242"/>
      <c r="C1322" s="120"/>
      <c r="D1322" s="120"/>
      <c r="E1322" s="120"/>
      <c r="F1322" s="120"/>
      <c r="G1322" s="120"/>
      <c r="H1322" s="120"/>
      <c r="I1322" s="120"/>
      <c r="J1322" s="120"/>
      <c r="K1322" s="120"/>
      <c r="L1322" s="178"/>
      <c r="M1322" s="113"/>
      <c r="N1322" s="113"/>
      <c r="O1322" s="113"/>
    </row>
    <row r="1323" spans="1:15" ht="11.25">
      <c r="A1323" s="120"/>
      <c r="B1323" s="242"/>
      <c r="C1323" s="120"/>
      <c r="D1323" s="120"/>
      <c r="E1323" s="120"/>
      <c r="F1323" s="120"/>
      <c r="G1323" s="120"/>
      <c r="H1323" s="120"/>
      <c r="I1323" s="120"/>
      <c r="J1323" s="120"/>
      <c r="K1323" s="120"/>
      <c r="L1323" s="178"/>
      <c r="M1323" s="113"/>
      <c r="N1323" s="113"/>
      <c r="O1323" s="113"/>
    </row>
    <row r="1324" spans="1:15" ht="11.25">
      <c r="A1324" s="120"/>
      <c r="B1324" s="242"/>
      <c r="C1324" s="120"/>
      <c r="D1324" s="120"/>
      <c r="E1324" s="120"/>
      <c r="F1324" s="120"/>
      <c r="G1324" s="120"/>
      <c r="H1324" s="120"/>
      <c r="I1324" s="120"/>
      <c r="J1324" s="120"/>
      <c r="K1324" s="120"/>
      <c r="L1324" s="178"/>
      <c r="M1324" s="113"/>
      <c r="N1324" s="113"/>
      <c r="O1324" s="113"/>
    </row>
    <row r="1325" spans="1:15" ht="11.25">
      <c r="A1325" s="120"/>
      <c r="B1325" s="242"/>
      <c r="C1325" s="120"/>
      <c r="D1325" s="120"/>
      <c r="E1325" s="120"/>
      <c r="F1325" s="120"/>
      <c r="G1325" s="120"/>
      <c r="H1325" s="120"/>
      <c r="I1325" s="120"/>
      <c r="J1325" s="120"/>
      <c r="K1325" s="120"/>
      <c r="L1325" s="178"/>
      <c r="M1325" s="113"/>
      <c r="N1325" s="113"/>
      <c r="O1325" s="113"/>
    </row>
    <row r="1326" spans="1:15" ht="11.25">
      <c r="A1326" s="120"/>
      <c r="B1326" s="242"/>
      <c r="C1326" s="120"/>
      <c r="D1326" s="120"/>
      <c r="E1326" s="120"/>
      <c r="F1326" s="120"/>
      <c r="G1326" s="120"/>
      <c r="H1326" s="120"/>
      <c r="I1326" s="120"/>
      <c r="J1326" s="120"/>
      <c r="K1326" s="120"/>
      <c r="L1326" s="178"/>
      <c r="M1326" s="113"/>
      <c r="N1326" s="113"/>
      <c r="O1326" s="113"/>
    </row>
    <row r="1327" spans="1:15" ht="11.25">
      <c r="A1327" s="120"/>
      <c r="B1327" s="242"/>
      <c r="C1327" s="120"/>
      <c r="D1327" s="120"/>
      <c r="E1327" s="120"/>
      <c r="F1327" s="120"/>
      <c r="G1327" s="120"/>
      <c r="H1327" s="120"/>
      <c r="I1327" s="120"/>
      <c r="J1327" s="120"/>
      <c r="K1327" s="120"/>
      <c r="L1327" s="178"/>
      <c r="M1327" s="113"/>
      <c r="N1327" s="113"/>
      <c r="O1327" s="113"/>
    </row>
    <row r="1328" spans="1:15" ht="11.25">
      <c r="A1328" s="120"/>
      <c r="B1328" s="242"/>
      <c r="C1328" s="120"/>
      <c r="D1328" s="120"/>
      <c r="E1328" s="120"/>
      <c r="F1328" s="120"/>
      <c r="G1328" s="120"/>
      <c r="H1328" s="120"/>
      <c r="I1328" s="120"/>
      <c r="J1328" s="120"/>
      <c r="K1328" s="120"/>
      <c r="L1328" s="178"/>
      <c r="M1328" s="113"/>
      <c r="N1328" s="113"/>
      <c r="O1328" s="113"/>
    </row>
    <row r="1329" spans="1:15" ht="11.25">
      <c r="A1329" s="120"/>
      <c r="B1329" s="242"/>
      <c r="C1329" s="120"/>
      <c r="D1329" s="120"/>
      <c r="E1329" s="120"/>
      <c r="F1329" s="120"/>
      <c r="G1329" s="120"/>
      <c r="H1329" s="120"/>
      <c r="I1329" s="120"/>
      <c r="J1329" s="120"/>
      <c r="K1329" s="120"/>
      <c r="L1329" s="178"/>
      <c r="M1329" s="113"/>
      <c r="N1329" s="113"/>
      <c r="O1329" s="113"/>
    </row>
    <row r="1330" spans="1:15" ht="11.25">
      <c r="A1330" s="120"/>
      <c r="B1330" s="242"/>
      <c r="C1330" s="120"/>
      <c r="D1330" s="120"/>
      <c r="E1330" s="120"/>
      <c r="F1330" s="120"/>
      <c r="G1330" s="120"/>
      <c r="H1330" s="120"/>
      <c r="I1330" s="120"/>
      <c r="J1330" s="120"/>
      <c r="K1330" s="120"/>
      <c r="L1330" s="178"/>
      <c r="M1330" s="113"/>
      <c r="N1330" s="113"/>
      <c r="O1330" s="113"/>
    </row>
    <row r="1331" spans="1:15" ht="11.25">
      <c r="A1331" s="120"/>
      <c r="B1331" s="242"/>
      <c r="C1331" s="120"/>
      <c r="D1331" s="120"/>
      <c r="E1331" s="120"/>
      <c r="F1331" s="120"/>
      <c r="G1331" s="120"/>
      <c r="H1331" s="120"/>
      <c r="I1331" s="120"/>
      <c r="J1331" s="120"/>
      <c r="K1331" s="120"/>
      <c r="L1331" s="178"/>
      <c r="M1331" s="113"/>
      <c r="N1331" s="113"/>
      <c r="O1331" s="113"/>
    </row>
    <row r="1332" spans="1:15" ht="11.25">
      <c r="A1332" s="120"/>
      <c r="B1332" s="242"/>
      <c r="C1332" s="120"/>
      <c r="D1332" s="120"/>
      <c r="E1332" s="120"/>
      <c r="F1332" s="120"/>
      <c r="G1332" s="120"/>
      <c r="H1332" s="120"/>
      <c r="I1332" s="120"/>
      <c r="J1332" s="120"/>
      <c r="K1332" s="120"/>
      <c r="L1332" s="178"/>
      <c r="M1332" s="113"/>
      <c r="N1332" s="113"/>
      <c r="O1332" s="113"/>
    </row>
    <row r="1333" spans="1:15" ht="11.25">
      <c r="A1333" s="120"/>
      <c r="B1333" s="242"/>
      <c r="C1333" s="120"/>
      <c r="D1333" s="120"/>
      <c r="E1333" s="120"/>
      <c r="F1333" s="120"/>
      <c r="G1333" s="120"/>
      <c r="H1333" s="120"/>
      <c r="I1333" s="120"/>
      <c r="J1333" s="120"/>
      <c r="K1333" s="120"/>
      <c r="L1333" s="178"/>
      <c r="M1333" s="113"/>
      <c r="N1333" s="113"/>
      <c r="O1333" s="113"/>
    </row>
    <row r="1334" spans="1:15" ht="11.25">
      <c r="A1334" s="120"/>
      <c r="B1334" s="242"/>
      <c r="C1334" s="120"/>
      <c r="D1334" s="120"/>
      <c r="E1334" s="120"/>
      <c r="F1334" s="120"/>
      <c r="G1334" s="120"/>
      <c r="H1334" s="120"/>
      <c r="I1334" s="120"/>
      <c r="J1334" s="120"/>
      <c r="K1334" s="120"/>
      <c r="L1334" s="178"/>
      <c r="M1334" s="113"/>
      <c r="N1334" s="113"/>
      <c r="O1334" s="113"/>
    </row>
    <row r="1335" spans="1:15" ht="11.25">
      <c r="A1335" s="120"/>
      <c r="B1335" s="242"/>
      <c r="C1335" s="120"/>
      <c r="D1335" s="120"/>
      <c r="E1335" s="120"/>
      <c r="F1335" s="120"/>
      <c r="G1335" s="120"/>
      <c r="H1335" s="120"/>
      <c r="I1335" s="120"/>
      <c r="J1335" s="120"/>
      <c r="K1335" s="120"/>
      <c r="L1335" s="178"/>
      <c r="M1335" s="113"/>
      <c r="N1335" s="113"/>
      <c r="O1335" s="113"/>
    </row>
    <row r="1336" spans="1:15" ht="11.25">
      <c r="A1336" s="120"/>
      <c r="B1336" s="242"/>
      <c r="C1336" s="120"/>
      <c r="D1336" s="120"/>
      <c r="E1336" s="120"/>
      <c r="F1336" s="120"/>
      <c r="G1336" s="120"/>
      <c r="H1336" s="120"/>
      <c r="I1336" s="120"/>
      <c r="J1336" s="120"/>
      <c r="K1336" s="120"/>
      <c r="L1336" s="178"/>
      <c r="M1336" s="113"/>
      <c r="N1336" s="113"/>
      <c r="O1336" s="113"/>
    </row>
    <row r="1337" spans="1:15" ht="11.25">
      <c r="A1337" s="120"/>
      <c r="B1337" s="242"/>
      <c r="C1337" s="120"/>
      <c r="D1337" s="120"/>
      <c r="E1337" s="120"/>
      <c r="F1337" s="120"/>
      <c r="G1337" s="120"/>
      <c r="H1337" s="120"/>
      <c r="I1337" s="120"/>
      <c r="J1337" s="120"/>
      <c r="K1337" s="120"/>
      <c r="L1337" s="178"/>
      <c r="M1337" s="113"/>
      <c r="N1337" s="113"/>
      <c r="O1337" s="113"/>
    </row>
    <row r="1338" spans="1:15" ht="11.25">
      <c r="A1338" s="120"/>
      <c r="B1338" s="242"/>
      <c r="C1338" s="120"/>
      <c r="D1338" s="120"/>
      <c r="E1338" s="120"/>
      <c r="F1338" s="120"/>
      <c r="G1338" s="120"/>
      <c r="H1338" s="120"/>
      <c r="I1338" s="120"/>
      <c r="J1338" s="120"/>
      <c r="K1338" s="120"/>
      <c r="L1338" s="178"/>
      <c r="M1338" s="113"/>
      <c r="N1338" s="113"/>
      <c r="O1338" s="113"/>
    </row>
    <row r="1339" spans="1:15" ht="11.25">
      <c r="A1339" s="120"/>
      <c r="B1339" s="242"/>
      <c r="C1339" s="120"/>
      <c r="D1339" s="120"/>
      <c r="E1339" s="120"/>
      <c r="F1339" s="120"/>
      <c r="G1339" s="120"/>
      <c r="H1339" s="120"/>
      <c r="I1339" s="120"/>
      <c r="J1339" s="120"/>
      <c r="K1339" s="120"/>
      <c r="L1339" s="178"/>
      <c r="M1339" s="113"/>
      <c r="N1339" s="113"/>
      <c r="O1339" s="113"/>
    </row>
    <row r="1340" spans="1:15" ht="11.25">
      <c r="A1340" s="120"/>
      <c r="B1340" s="242"/>
      <c r="C1340" s="120"/>
      <c r="D1340" s="120"/>
      <c r="E1340" s="120"/>
      <c r="F1340" s="120"/>
      <c r="G1340" s="120"/>
      <c r="H1340" s="120"/>
      <c r="I1340" s="120"/>
      <c r="J1340" s="120"/>
      <c r="K1340" s="120"/>
      <c r="L1340" s="178"/>
      <c r="M1340" s="113"/>
      <c r="N1340" s="113"/>
      <c r="O1340" s="113"/>
    </row>
    <row r="1341" spans="1:15" ht="11.25">
      <c r="A1341" s="120"/>
      <c r="B1341" s="242"/>
      <c r="C1341" s="120"/>
      <c r="D1341" s="120"/>
      <c r="E1341" s="120"/>
      <c r="F1341" s="120"/>
      <c r="G1341" s="120"/>
      <c r="H1341" s="120"/>
      <c r="I1341" s="120"/>
      <c r="J1341" s="120"/>
      <c r="K1341" s="120"/>
      <c r="L1341" s="178"/>
      <c r="M1341" s="113"/>
      <c r="N1341" s="113"/>
      <c r="O1341" s="113"/>
    </row>
    <row r="1342" spans="1:15" ht="11.25">
      <c r="A1342" s="120"/>
      <c r="B1342" s="242"/>
      <c r="C1342" s="120"/>
      <c r="D1342" s="120"/>
      <c r="E1342" s="120"/>
      <c r="F1342" s="120"/>
      <c r="G1342" s="120"/>
      <c r="H1342" s="120"/>
      <c r="I1342" s="120"/>
      <c r="J1342" s="120"/>
      <c r="K1342" s="120"/>
      <c r="L1342" s="178"/>
      <c r="M1342" s="113"/>
      <c r="N1342" s="113"/>
      <c r="O1342" s="113"/>
    </row>
    <row r="1343" spans="1:15" ht="11.25">
      <c r="A1343" s="120"/>
      <c r="B1343" s="242"/>
      <c r="C1343" s="120"/>
      <c r="D1343" s="120"/>
      <c r="E1343" s="120"/>
      <c r="F1343" s="120"/>
      <c r="G1343" s="120"/>
      <c r="H1343" s="120"/>
      <c r="I1343" s="120"/>
      <c r="J1343" s="120"/>
      <c r="K1343" s="120"/>
      <c r="L1343" s="178"/>
      <c r="M1343" s="113"/>
      <c r="N1343" s="113"/>
      <c r="O1343" s="113"/>
    </row>
    <row r="1344" spans="1:15" ht="11.25">
      <c r="A1344" s="120"/>
      <c r="B1344" s="242"/>
      <c r="C1344" s="120"/>
      <c r="D1344" s="120"/>
      <c r="E1344" s="120"/>
      <c r="F1344" s="120"/>
      <c r="G1344" s="120"/>
      <c r="H1344" s="120"/>
      <c r="I1344" s="120"/>
      <c r="J1344" s="120"/>
      <c r="K1344" s="120"/>
      <c r="L1344" s="178"/>
      <c r="M1344" s="113"/>
      <c r="N1344" s="113"/>
      <c r="O1344" s="113"/>
    </row>
    <row r="1345" spans="1:15" ht="11.25">
      <c r="A1345" s="120"/>
      <c r="B1345" s="242"/>
      <c r="C1345" s="120"/>
      <c r="D1345" s="120"/>
      <c r="E1345" s="120"/>
      <c r="F1345" s="120"/>
      <c r="G1345" s="120"/>
      <c r="H1345" s="120"/>
      <c r="I1345" s="120"/>
      <c r="J1345" s="120"/>
      <c r="K1345" s="120"/>
      <c r="L1345" s="178"/>
      <c r="M1345" s="113"/>
      <c r="N1345" s="113"/>
      <c r="O1345" s="113"/>
    </row>
    <row r="1346" spans="1:15" ht="11.25">
      <c r="A1346" s="120"/>
      <c r="B1346" s="242"/>
      <c r="C1346" s="120"/>
      <c r="D1346" s="120"/>
      <c r="E1346" s="120"/>
      <c r="F1346" s="120"/>
      <c r="G1346" s="120"/>
      <c r="H1346" s="120"/>
      <c r="I1346" s="120"/>
      <c r="J1346" s="120"/>
      <c r="K1346" s="120"/>
      <c r="L1346" s="178"/>
      <c r="M1346" s="113"/>
      <c r="N1346" s="113"/>
      <c r="O1346" s="113"/>
    </row>
    <row r="1347" spans="1:15" ht="11.25">
      <c r="A1347" s="120"/>
      <c r="B1347" s="242"/>
      <c r="C1347" s="120"/>
      <c r="D1347" s="120"/>
      <c r="E1347" s="120"/>
      <c r="F1347" s="120"/>
      <c r="G1347" s="120"/>
      <c r="H1347" s="120"/>
      <c r="I1347" s="120"/>
      <c r="J1347" s="120"/>
      <c r="K1347" s="120"/>
      <c r="L1347" s="178"/>
      <c r="M1347" s="113"/>
      <c r="N1347" s="113"/>
      <c r="O1347" s="113"/>
    </row>
    <row r="1348" spans="1:15" ht="11.25">
      <c r="A1348" s="120"/>
      <c r="B1348" s="242"/>
      <c r="C1348" s="120"/>
      <c r="D1348" s="120"/>
      <c r="E1348" s="120"/>
      <c r="F1348" s="120"/>
      <c r="G1348" s="120"/>
      <c r="H1348" s="120"/>
      <c r="I1348" s="120"/>
      <c r="J1348" s="120"/>
      <c r="K1348" s="120"/>
      <c r="L1348" s="178"/>
      <c r="M1348" s="113"/>
      <c r="N1348" s="113"/>
      <c r="O1348" s="113"/>
    </row>
    <row r="1349" spans="1:15" ht="11.25">
      <c r="A1349" s="120"/>
      <c r="B1349" s="242"/>
      <c r="C1349" s="120"/>
      <c r="D1349" s="120"/>
      <c r="E1349" s="120"/>
      <c r="F1349" s="120"/>
      <c r="G1349" s="120"/>
      <c r="H1349" s="120"/>
      <c r="I1349" s="120"/>
      <c r="J1349" s="120"/>
      <c r="K1349" s="120"/>
      <c r="L1349" s="178"/>
      <c r="M1349" s="113"/>
      <c r="N1349" s="113"/>
      <c r="O1349" s="113"/>
    </row>
    <row r="1350" spans="1:15" ht="11.25">
      <c r="A1350" s="120"/>
      <c r="B1350" s="242"/>
      <c r="C1350" s="120"/>
      <c r="D1350" s="120"/>
      <c r="E1350" s="120"/>
      <c r="F1350" s="120"/>
      <c r="G1350" s="120"/>
      <c r="H1350" s="120"/>
      <c r="I1350" s="120"/>
      <c r="J1350" s="120"/>
      <c r="K1350" s="120"/>
      <c r="L1350" s="178"/>
      <c r="M1350" s="113"/>
      <c r="N1350" s="113"/>
      <c r="O1350" s="113"/>
    </row>
    <row r="1351" spans="1:15" ht="11.25">
      <c r="A1351" s="120"/>
      <c r="B1351" s="242"/>
      <c r="C1351" s="120"/>
      <c r="D1351" s="120"/>
      <c r="E1351" s="120"/>
      <c r="F1351" s="120"/>
      <c r="G1351" s="120"/>
      <c r="H1351" s="120"/>
      <c r="I1351" s="120"/>
      <c r="J1351" s="120"/>
      <c r="K1351" s="120"/>
      <c r="L1351" s="178"/>
      <c r="M1351" s="113"/>
      <c r="N1351" s="113"/>
      <c r="O1351" s="113"/>
    </row>
    <row r="1352" spans="1:15" ht="11.25">
      <c r="A1352" s="120"/>
      <c r="B1352" s="242"/>
      <c r="C1352" s="120"/>
      <c r="D1352" s="120"/>
      <c r="E1352" s="120"/>
      <c r="F1352" s="120"/>
      <c r="G1352" s="120"/>
      <c r="H1352" s="120"/>
      <c r="I1352" s="120"/>
      <c r="J1352" s="120"/>
      <c r="K1352" s="120"/>
      <c r="L1352" s="178"/>
      <c r="M1352" s="113"/>
      <c r="N1352" s="113"/>
      <c r="O1352" s="113"/>
    </row>
    <row r="1353" spans="1:15" ht="11.25">
      <c r="A1353" s="120"/>
      <c r="B1353" s="242"/>
      <c r="C1353" s="120"/>
      <c r="D1353" s="120"/>
      <c r="E1353" s="120"/>
      <c r="F1353" s="120"/>
      <c r="G1353" s="120"/>
      <c r="H1353" s="120"/>
      <c r="I1353" s="120"/>
      <c r="J1353" s="120"/>
      <c r="K1353" s="120"/>
      <c r="L1353" s="178"/>
      <c r="M1353" s="113"/>
      <c r="N1353" s="113"/>
      <c r="O1353" s="113"/>
    </row>
    <row r="1354" spans="1:15" ht="11.25">
      <c r="A1354" s="120"/>
      <c r="B1354" s="242"/>
      <c r="C1354" s="120"/>
      <c r="D1354" s="120"/>
      <c r="E1354" s="120"/>
      <c r="F1354" s="120"/>
      <c r="G1354" s="120"/>
      <c r="H1354" s="120"/>
      <c r="I1354" s="120"/>
      <c r="J1354" s="120"/>
      <c r="K1354" s="120"/>
      <c r="L1354" s="178"/>
      <c r="M1354" s="113"/>
      <c r="N1354" s="113"/>
      <c r="O1354" s="113"/>
    </row>
    <row r="1355" spans="1:15" ht="11.25">
      <c r="A1355" s="120"/>
      <c r="B1355" s="242"/>
      <c r="C1355" s="120"/>
      <c r="D1355" s="120"/>
      <c r="E1355" s="120"/>
      <c r="F1355" s="120"/>
      <c r="G1355" s="120"/>
      <c r="H1355" s="120"/>
      <c r="I1355" s="120"/>
      <c r="J1355" s="120"/>
      <c r="K1355" s="120"/>
      <c r="L1355" s="178"/>
      <c r="M1355" s="113"/>
      <c r="N1355" s="113"/>
      <c r="O1355" s="113"/>
    </row>
    <row r="1356" spans="1:15" ht="11.25">
      <c r="A1356" s="120"/>
      <c r="B1356" s="242"/>
      <c r="C1356" s="120"/>
      <c r="D1356" s="120"/>
      <c r="E1356" s="120"/>
      <c r="F1356" s="120"/>
      <c r="G1356" s="120"/>
      <c r="H1356" s="120"/>
      <c r="I1356" s="120"/>
      <c r="J1356" s="120"/>
      <c r="K1356" s="120"/>
      <c r="L1356" s="178"/>
      <c r="M1356" s="113"/>
      <c r="N1356" s="113"/>
      <c r="O1356" s="113"/>
    </row>
    <row r="1357" spans="1:15" ht="11.25">
      <c r="A1357" s="120"/>
      <c r="B1357" s="242"/>
      <c r="C1357" s="120"/>
      <c r="D1357" s="120"/>
      <c r="E1357" s="120"/>
      <c r="F1357" s="120"/>
      <c r="G1357" s="120"/>
      <c r="H1357" s="120"/>
      <c r="I1357" s="120"/>
      <c r="J1357" s="120"/>
      <c r="K1357" s="120"/>
      <c r="L1357" s="178"/>
      <c r="M1357" s="113"/>
      <c r="N1357" s="113"/>
      <c r="O1357" s="113"/>
    </row>
    <row r="1358" spans="1:15" ht="11.25">
      <c r="A1358" s="120"/>
      <c r="B1358" s="242"/>
      <c r="C1358" s="120"/>
      <c r="D1358" s="120"/>
      <c r="E1358" s="120"/>
      <c r="F1358" s="120"/>
      <c r="G1358" s="120"/>
      <c r="H1358" s="120"/>
      <c r="I1358" s="120"/>
      <c r="J1358" s="120"/>
      <c r="K1358" s="120"/>
      <c r="L1358" s="178"/>
      <c r="M1358" s="113"/>
      <c r="N1358" s="113"/>
      <c r="O1358" s="113"/>
    </row>
    <row r="1359" spans="1:15" ht="11.25">
      <c r="A1359" s="120"/>
      <c r="B1359" s="242"/>
      <c r="C1359" s="120"/>
      <c r="D1359" s="120"/>
      <c r="E1359" s="120"/>
      <c r="F1359" s="120"/>
      <c r="G1359" s="120"/>
      <c r="H1359" s="120"/>
      <c r="I1359" s="120"/>
      <c r="J1359" s="120"/>
      <c r="K1359" s="120"/>
      <c r="L1359" s="178"/>
      <c r="M1359" s="113"/>
      <c r="N1359" s="113"/>
      <c r="O1359" s="113"/>
    </row>
    <row r="1360" spans="1:15" ht="11.25">
      <c r="A1360" s="120"/>
      <c r="B1360" s="242"/>
      <c r="C1360" s="120"/>
      <c r="D1360" s="120"/>
      <c r="E1360" s="120"/>
      <c r="F1360" s="120"/>
      <c r="G1360" s="120"/>
      <c r="H1360" s="120"/>
      <c r="I1360" s="120"/>
      <c r="J1360" s="120"/>
      <c r="K1360" s="120"/>
      <c r="L1360" s="178"/>
      <c r="M1360" s="113"/>
      <c r="N1360" s="113"/>
      <c r="O1360" s="113"/>
    </row>
    <row r="1361" spans="1:15" ht="11.25">
      <c r="A1361" s="120"/>
      <c r="B1361" s="242"/>
      <c r="C1361" s="120"/>
      <c r="D1361" s="120"/>
      <c r="E1361" s="120"/>
      <c r="F1361" s="120"/>
      <c r="G1361" s="120"/>
      <c r="H1361" s="120"/>
      <c r="I1361" s="120"/>
      <c r="J1361" s="120"/>
      <c r="K1361" s="120"/>
      <c r="L1361" s="178"/>
      <c r="M1361" s="113"/>
      <c r="N1361" s="113"/>
      <c r="O1361" s="113"/>
    </row>
    <row r="1362" spans="1:15" ht="11.25">
      <c r="A1362" s="120"/>
      <c r="B1362" s="242"/>
      <c r="C1362" s="120"/>
      <c r="D1362" s="120"/>
      <c r="E1362" s="120"/>
      <c r="F1362" s="120"/>
      <c r="G1362" s="120"/>
      <c r="H1362" s="120"/>
      <c r="I1362" s="120"/>
      <c r="J1362" s="120"/>
      <c r="K1362" s="120"/>
      <c r="L1362" s="178"/>
      <c r="M1362" s="113"/>
      <c r="N1362" s="113"/>
      <c r="O1362" s="113"/>
    </row>
    <row r="1363" spans="1:15" ht="11.25">
      <c r="A1363" s="120"/>
      <c r="B1363" s="242"/>
      <c r="C1363" s="120"/>
      <c r="D1363" s="120"/>
      <c r="E1363" s="120"/>
      <c r="F1363" s="120"/>
      <c r="G1363" s="120"/>
      <c r="H1363" s="120"/>
      <c r="I1363" s="120"/>
      <c r="J1363" s="120"/>
      <c r="K1363" s="120"/>
      <c r="L1363" s="178"/>
      <c r="M1363" s="113"/>
      <c r="N1363" s="113"/>
      <c r="O1363" s="113"/>
    </row>
    <row r="1364" spans="1:15" ht="11.25">
      <c r="A1364" s="120"/>
      <c r="B1364" s="242"/>
      <c r="C1364" s="120"/>
      <c r="D1364" s="120"/>
      <c r="E1364" s="120"/>
      <c r="F1364" s="120"/>
      <c r="G1364" s="120"/>
      <c r="H1364" s="120"/>
      <c r="I1364" s="120"/>
      <c r="J1364" s="120"/>
      <c r="K1364" s="120"/>
      <c r="L1364" s="178"/>
      <c r="M1364" s="113"/>
      <c r="N1364" s="113"/>
      <c r="O1364" s="113"/>
    </row>
    <row r="1365" spans="1:15" ht="11.25">
      <c r="A1365" s="120"/>
      <c r="B1365" s="242"/>
      <c r="C1365" s="120"/>
      <c r="D1365" s="120"/>
      <c r="E1365" s="120"/>
      <c r="F1365" s="120"/>
      <c r="G1365" s="120"/>
      <c r="H1365" s="120"/>
      <c r="I1365" s="120"/>
      <c r="J1365" s="120"/>
      <c r="K1365" s="120"/>
      <c r="L1365" s="178"/>
      <c r="M1365" s="113"/>
      <c r="N1365" s="113"/>
      <c r="O1365" s="113"/>
    </row>
    <row r="1366" spans="1:15" ht="11.25">
      <c r="A1366" s="120"/>
      <c r="B1366" s="242"/>
      <c r="C1366" s="120"/>
      <c r="D1366" s="120"/>
      <c r="E1366" s="120"/>
      <c r="F1366" s="120"/>
      <c r="G1366" s="120"/>
      <c r="H1366" s="120"/>
      <c r="I1366" s="120"/>
      <c r="J1366" s="120"/>
      <c r="K1366" s="120"/>
      <c r="L1366" s="178"/>
      <c r="M1366" s="113"/>
      <c r="N1366" s="113"/>
      <c r="O1366" s="113"/>
    </row>
    <row r="1367" spans="1:15" ht="11.25">
      <c r="A1367" s="120"/>
      <c r="B1367" s="242"/>
      <c r="C1367" s="120"/>
      <c r="D1367" s="120"/>
      <c r="E1367" s="120"/>
      <c r="F1367" s="120"/>
      <c r="G1367" s="120"/>
      <c r="H1367" s="120"/>
      <c r="I1367" s="120"/>
      <c r="J1367" s="120"/>
      <c r="K1367" s="120"/>
      <c r="L1367" s="178"/>
      <c r="M1367" s="113"/>
      <c r="N1367" s="113"/>
      <c r="O1367" s="113"/>
    </row>
    <row r="1368" spans="1:15" ht="11.25">
      <c r="A1368" s="120"/>
      <c r="B1368" s="242"/>
      <c r="C1368" s="120"/>
      <c r="D1368" s="120"/>
      <c r="E1368" s="120"/>
      <c r="F1368" s="120"/>
      <c r="G1368" s="120"/>
      <c r="H1368" s="120"/>
      <c r="I1368" s="120"/>
      <c r="J1368" s="120"/>
      <c r="K1368" s="120"/>
      <c r="L1368" s="178"/>
      <c r="M1368" s="113"/>
      <c r="N1368" s="113"/>
      <c r="O1368" s="113"/>
    </row>
    <row r="1369" spans="1:15" ht="11.25">
      <c r="A1369" s="120"/>
      <c r="B1369" s="242"/>
      <c r="C1369" s="120"/>
      <c r="D1369" s="120"/>
      <c r="E1369" s="120"/>
      <c r="F1369" s="120"/>
      <c r="G1369" s="120"/>
      <c r="H1369" s="120"/>
      <c r="I1369" s="120"/>
      <c r="J1369" s="120"/>
      <c r="K1369" s="120"/>
      <c r="L1369" s="178"/>
      <c r="M1369" s="113"/>
      <c r="N1369" s="113"/>
      <c r="O1369" s="113"/>
    </row>
    <row r="1370" spans="1:15" ht="11.25">
      <c r="A1370" s="120"/>
      <c r="B1370" s="242"/>
      <c r="C1370" s="120"/>
      <c r="D1370" s="120"/>
      <c r="E1370" s="120"/>
      <c r="F1370" s="120"/>
      <c r="G1370" s="120"/>
      <c r="H1370" s="120"/>
      <c r="I1370" s="120"/>
      <c r="J1370" s="120"/>
      <c r="K1370" s="120"/>
      <c r="L1370" s="178"/>
      <c r="M1370" s="113"/>
      <c r="N1370" s="113"/>
      <c r="O1370" s="113"/>
    </row>
    <row r="1371" spans="1:15" ht="11.25">
      <c r="A1371" s="120"/>
      <c r="B1371" s="242"/>
      <c r="C1371" s="120"/>
      <c r="D1371" s="120"/>
      <c r="E1371" s="120"/>
      <c r="F1371" s="120"/>
      <c r="G1371" s="120"/>
      <c r="H1371" s="120"/>
      <c r="I1371" s="120"/>
      <c r="J1371" s="120"/>
      <c r="K1371" s="120"/>
      <c r="L1371" s="178"/>
      <c r="M1371" s="113"/>
      <c r="N1371" s="113"/>
      <c r="O1371" s="113"/>
    </row>
    <row r="1372" spans="1:15" ht="11.25">
      <c r="A1372" s="120"/>
      <c r="B1372" s="242"/>
      <c r="C1372" s="120"/>
      <c r="D1372" s="120"/>
      <c r="E1372" s="120"/>
      <c r="F1372" s="120"/>
      <c r="G1372" s="120"/>
      <c r="H1372" s="120"/>
      <c r="I1372" s="120"/>
      <c r="J1372" s="120"/>
      <c r="K1372" s="120"/>
      <c r="L1372" s="178"/>
      <c r="M1372" s="113"/>
      <c r="N1372" s="113"/>
      <c r="O1372" s="113"/>
    </row>
    <row r="1373" spans="1:15" ht="11.25">
      <c r="A1373" s="120"/>
      <c r="B1373" s="242"/>
      <c r="C1373" s="120"/>
      <c r="D1373" s="120"/>
      <c r="E1373" s="120"/>
      <c r="F1373" s="120"/>
      <c r="G1373" s="120"/>
      <c r="H1373" s="120"/>
      <c r="I1373" s="120"/>
      <c r="J1373" s="120"/>
      <c r="K1373" s="120"/>
      <c r="L1373" s="178"/>
      <c r="M1373" s="113"/>
      <c r="N1373" s="113"/>
      <c r="O1373" s="113"/>
    </row>
    <row r="1374" spans="1:15" ht="11.25">
      <c r="A1374" s="120"/>
      <c r="B1374" s="242"/>
      <c r="C1374" s="120"/>
      <c r="D1374" s="120"/>
      <c r="E1374" s="120"/>
      <c r="F1374" s="120"/>
      <c r="G1374" s="120"/>
      <c r="H1374" s="120"/>
      <c r="I1374" s="120"/>
      <c r="J1374" s="120"/>
      <c r="K1374" s="120"/>
      <c r="L1374" s="178"/>
      <c r="M1374" s="113"/>
      <c r="N1374" s="113"/>
      <c r="O1374" s="113"/>
    </row>
    <row r="1375" spans="1:15" ht="11.25">
      <c r="A1375" s="120"/>
      <c r="B1375" s="242"/>
      <c r="C1375" s="120"/>
      <c r="D1375" s="120"/>
      <c r="E1375" s="120"/>
      <c r="F1375" s="120"/>
      <c r="G1375" s="120"/>
      <c r="H1375" s="120"/>
      <c r="I1375" s="120"/>
      <c r="J1375" s="120"/>
      <c r="K1375" s="120"/>
      <c r="L1375" s="178"/>
      <c r="M1375" s="113"/>
      <c r="N1375" s="113"/>
      <c r="O1375" s="113"/>
    </row>
    <row r="1376" spans="1:15" ht="11.25">
      <c r="A1376" s="120"/>
      <c r="B1376" s="242"/>
      <c r="C1376" s="120"/>
      <c r="D1376" s="120"/>
      <c r="E1376" s="120"/>
      <c r="F1376" s="120"/>
      <c r="G1376" s="120"/>
      <c r="H1376" s="120"/>
      <c r="I1376" s="120"/>
      <c r="J1376" s="120"/>
      <c r="K1376" s="120"/>
      <c r="L1376" s="178"/>
      <c r="M1376" s="113"/>
      <c r="N1376" s="113"/>
      <c r="O1376" s="113"/>
    </row>
    <row r="1377" spans="1:15" ht="11.25">
      <c r="A1377" s="120"/>
      <c r="B1377" s="242"/>
      <c r="C1377" s="120"/>
      <c r="D1377" s="120"/>
      <c r="E1377" s="120"/>
      <c r="F1377" s="120"/>
      <c r="G1377" s="120"/>
      <c r="H1377" s="120"/>
      <c r="I1377" s="120"/>
      <c r="J1377" s="120"/>
      <c r="K1377" s="120"/>
      <c r="L1377" s="178"/>
      <c r="M1377" s="113"/>
      <c r="N1377" s="113"/>
      <c r="O1377" s="113"/>
    </row>
    <row r="1378" spans="1:15" ht="11.25">
      <c r="A1378" s="120"/>
      <c r="B1378" s="242"/>
      <c r="C1378" s="120"/>
      <c r="D1378" s="120"/>
      <c r="E1378" s="120"/>
      <c r="F1378" s="120"/>
      <c r="G1378" s="120"/>
      <c r="H1378" s="120"/>
      <c r="I1378" s="120"/>
      <c r="J1378" s="120"/>
      <c r="K1378" s="120"/>
      <c r="L1378" s="178"/>
      <c r="M1378" s="113"/>
      <c r="N1378" s="113"/>
      <c r="O1378" s="113"/>
    </row>
    <row r="1379" spans="1:15" ht="11.25">
      <c r="A1379" s="120"/>
      <c r="B1379" s="242"/>
      <c r="C1379" s="120"/>
      <c r="D1379" s="120"/>
      <c r="E1379" s="120"/>
      <c r="F1379" s="120"/>
      <c r="G1379" s="120"/>
      <c r="H1379" s="120"/>
      <c r="I1379" s="120"/>
      <c r="J1379" s="120"/>
      <c r="K1379" s="120"/>
      <c r="L1379" s="178"/>
      <c r="M1379" s="113"/>
      <c r="N1379" s="113"/>
      <c r="O1379" s="113"/>
    </row>
    <row r="1380" spans="1:15" ht="11.25">
      <c r="A1380" s="120"/>
      <c r="B1380" s="242"/>
      <c r="C1380" s="120"/>
      <c r="D1380" s="120"/>
      <c r="E1380" s="120"/>
      <c r="F1380" s="120"/>
      <c r="G1380" s="120"/>
      <c r="H1380" s="120"/>
      <c r="I1380" s="120"/>
      <c r="J1380" s="120"/>
      <c r="K1380" s="120"/>
      <c r="L1380" s="178"/>
      <c r="M1380" s="113"/>
      <c r="N1380" s="113"/>
      <c r="O1380" s="113"/>
    </row>
    <row r="1381" spans="1:15" ht="11.25">
      <c r="A1381" s="120"/>
      <c r="B1381" s="242"/>
      <c r="C1381" s="120"/>
      <c r="D1381" s="120"/>
      <c r="E1381" s="120"/>
      <c r="F1381" s="120"/>
      <c r="G1381" s="120"/>
      <c r="H1381" s="120"/>
      <c r="I1381" s="120"/>
      <c r="J1381" s="120"/>
      <c r="K1381" s="120"/>
      <c r="L1381" s="178"/>
      <c r="M1381" s="113"/>
      <c r="N1381" s="113"/>
      <c r="O1381" s="113"/>
    </row>
    <row r="1382" spans="1:15" ht="11.25">
      <c r="A1382" s="120"/>
      <c r="B1382" s="242"/>
      <c r="C1382" s="120"/>
      <c r="D1382" s="120"/>
      <c r="E1382" s="120"/>
      <c r="F1382" s="120"/>
      <c r="G1382" s="120"/>
      <c r="H1382" s="120"/>
      <c r="I1382" s="120"/>
      <c r="J1382" s="120"/>
      <c r="K1382" s="120"/>
      <c r="L1382" s="178"/>
      <c r="M1382" s="113"/>
      <c r="N1382" s="113"/>
      <c r="O1382" s="113"/>
    </row>
    <row r="1383" spans="1:15" ht="11.25">
      <c r="A1383" s="120"/>
      <c r="B1383" s="242"/>
      <c r="C1383" s="120"/>
      <c r="D1383" s="120"/>
      <c r="E1383" s="120"/>
      <c r="F1383" s="120"/>
      <c r="G1383" s="120"/>
      <c r="H1383" s="120"/>
      <c r="I1383" s="120"/>
      <c r="J1383" s="120"/>
      <c r="K1383" s="120"/>
      <c r="L1383" s="178"/>
      <c r="M1383" s="113"/>
      <c r="N1383" s="113"/>
      <c r="O1383" s="113"/>
    </row>
    <row r="1384" spans="1:15" ht="11.25">
      <c r="A1384" s="120"/>
      <c r="B1384" s="242"/>
      <c r="C1384" s="120"/>
      <c r="D1384" s="120"/>
      <c r="E1384" s="120"/>
      <c r="F1384" s="120"/>
      <c r="G1384" s="120"/>
      <c r="H1384" s="120"/>
      <c r="I1384" s="120"/>
      <c r="J1384" s="120"/>
      <c r="K1384" s="120"/>
      <c r="L1384" s="178"/>
      <c r="M1384" s="113"/>
      <c r="N1384" s="113"/>
      <c r="O1384" s="113"/>
    </row>
    <row r="1385" spans="1:15" ht="11.25">
      <c r="A1385" s="120"/>
      <c r="B1385" s="242"/>
      <c r="C1385" s="120"/>
      <c r="D1385" s="120"/>
      <c r="E1385" s="120"/>
      <c r="F1385" s="120"/>
      <c r="G1385" s="120"/>
      <c r="H1385" s="120"/>
      <c r="I1385" s="120"/>
      <c r="J1385" s="120"/>
      <c r="K1385" s="120"/>
      <c r="L1385" s="178"/>
      <c r="M1385" s="113"/>
      <c r="N1385" s="113"/>
      <c r="O1385" s="113"/>
    </row>
    <row r="1386" spans="1:15" ht="11.25">
      <c r="A1386" s="120"/>
      <c r="B1386" s="242"/>
      <c r="C1386" s="120"/>
      <c r="D1386" s="120"/>
      <c r="E1386" s="120"/>
      <c r="F1386" s="120"/>
      <c r="G1386" s="120"/>
      <c r="H1386" s="120"/>
      <c r="I1386" s="120"/>
      <c r="J1386" s="120"/>
      <c r="K1386" s="120"/>
      <c r="L1386" s="178"/>
      <c r="M1386" s="113"/>
      <c r="N1386" s="113"/>
      <c r="O1386" s="113"/>
    </row>
    <row r="1387" spans="1:15" ht="11.25">
      <c r="A1387" s="120"/>
      <c r="B1387" s="242"/>
      <c r="C1387" s="120"/>
      <c r="D1387" s="120"/>
      <c r="E1387" s="120"/>
      <c r="F1387" s="120"/>
      <c r="G1387" s="120"/>
      <c r="H1387" s="120"/>
      <c r="I1387" s="120"/>
      <c r="J1387" s="120"/>
      <c r="K1387" s="120"/>
      <c r="L1387" s="178"/>
      <c r="M1387" s="113"/>
      <c r="N1387" s="113"/>
      <c r="O1387" s="113"/>
    </row>
    <row r="1388" spans="1:15" ht="11.25">
      <c r="A1388" s="120"/>
      <c r="B1388" s="242"/>
      <c r="C1388" s="120"/>
      <c r="D1388" s="120"/>
      <c r="E1388" s="120"/>
      <c r="F1388" s="120"/>
      <c r="G1388" s="120"/>
      <c r="H1388" s="120"/>
      <c r="I1388" s="120"/>
      <c r="J1388" s="120"/>
      <c r="K1388" s="120"/>
      <c r="L1388" s="178"/>
      <c r="M1388" s="113"/>
      <c r="N1388" s="113"/>
      <c r="O1388" s="113"/>
    </row>
    <row r="1389" spans="1:15" ht="11.25">
      <c r="A1389" s="120"/>
      <c r="B1389" s="242"/>
      <c r="C1389" s="120"/>
      <c r="D1389" s="120"/>
      <c r="E1389" s="120"/>
      <c r="F1389" s="120"/>
      <c r="G1389" s="120"/>
      <c r="H1389" s="120"/>
      <c r="I1389" s="120"/>
      <c r="J1389" s="120"/>
      <c r="K1389" s="120"/>
      <c r="L1389" s="178"/>
      <c r="M1389" s="113"/>
      <c r="N1389" s="113"/>
      <c r="O1389" s="113"/>
    </row>
    <row r="1390" spans="1:15" ht="11.25">
      <c r="A1390" s="120"/>
      <c r="B1390" s="242"/>
      <c r="C1390" s="120"/>
      <c r="D1390" s="120"/>
      <c r="E1390" s="120"/>
      <c r="F1390" s="120"/>
      <c r="G1390" s="120"/>
      <c r="H1390" s="120"/>
      <c r="I1390" s="120"/>
      <c r="J1390" s="120"/>
      <c r="K1390" s="120"/>
      <c r="L1390" s="178"/>
      <c r="M1390" s="113"/>
      <c r="N1390" s="113"/>
      <c r="O1390" s="113"/>
    </row>
    <row r="1391" spans="1:15" ht="11.25">
      <c r="A1391" s="120"/>
      <c r="B1391" s="242"/>
      <c r="C1391" s="120"/>
      <c r="D1391" s="120"/>
      <c r="E1391" s="120"/>
      <c r="F1391" s="120"/>
      <c r="G1391" s="120"/>
      <c r="H1391" s="120"/>
      <c r="I1391" s="120"/>
      <c r="J1391" s="120"/>
      <c r="K1391" s="120"/>
      <c r="L1391" s="178"/>
      <c r="M1391" s="113"/>
      <c r="N1391" s="113"/>
      <c r="O1391" s="113"/>
    </row>
    <row r="1392" spans="1:15" ht="11.25">
      <c r="A1392" s="120"/>
      <c r="B1392" s="242"/>
      <c r="C1392" s="120"/>
      <c r="D1392" s="120"/>
      <c r="E1392" s="120"/>
      <c r="F1392" s="120"/>
      <c r="G1392" s="120"/>
      <c r="H1392" s="120"/>
      <c r="I1392" s="120"/>
      <c r="J1392" s="120"/>
      <c r="K1392" s="120"/>
      <c r="L1392" s="178"/>
      <c r="M1392" s="113"/>
      <c r="N1392" s="113"/>
      <c r="O1392" s="113"/>
    </row>
    <row r="1393" spans="1:15" ht="11.25">
      <c r="A1393" s="120"/>
      <c r="B1393" s="242"/>
      <c r="C1393" s="120"/>
      <c r="D1393" s="120"/>
      <c r="E1393" s="120"/>
      <c r="F1393" s="120"/>
      <c r="G1393" s="120"/>
      <c r="H1393" s="120"/>
      <c r="I1393" s="120"/>
      <c r="J1393" s="120"/>
      <c r="K1393" s="120"/>
      <c r="L1393" s="178"/>
      <c r="M1393" s="113"/>
      <c r="N1393" s="113"/>
      <c r="O1393" s="113"/>
    </row>
    <row r="1394" spans="1:15" ht="11.25">
      <c r="A1394" s="120"/>
      <c r="B1394" s="242"/>
      <c r="C1394" s="120"/>
      <c r="D1394" s="120"/>
      <c r="E1394" s="120"/>
      <c r="F1394" s="120"/>
      <c r="G1394" s="120"/>
      <c r="H1394" s="120"/>
      <c r="I1394" s="120"/>
      <c r="J1394" s="120"/>
      <c r="K1394" s="120"/>
      <c r="L1394" s="178"/>
      <c r="M1394" s="113"/>
      <c r="N1394" s="113"/>
      <c r="O1394" s="113"/>
    </row>
    <row r="1395" spans="1:15" ht="11.25">
      <c r="A1395" s="120"/>
      <c r="B1395" s="242"/>
      <c r="C1395" s="120"/>
      <c r="D1395" s="120"/>
      <c r="E1395" s="120"/>
      <c r="F1395" s="120"/>
      <c r="G1395" s="120"/>
      <c r="H1395" s="120"/>
      <c r="I1395" s="120"/>
      <c r="J1395" s="120"/>
      <c r="K1395" s="120"/>
      <c r="L1395" s="178"/>
      <c r="M1395" s="113"/>
      <c r="N1395" s="113"/>
      <c r="O1395" s="113"/>
    </row>
    <row r="1396" spans="1:15" ht="11.25">
      <c r="A1396" s="120"/>
      <c r="B1396" s="242"/>
      <c r="C1396" s="120"/>
      <c r="D1396" s="120"/>
      <c r="E1396" s="120"/>
      <c r="F1396" s="120"/>
      <c r="G1396" s="120"/>
      <c r="H1396" s="120"/>
      <c r="I1396" s="120"/>
      <c r="J1396" s="120"/>
      <c r="K1396" s="120"/>
      <c r="L1396" s="178"/>
      <c r="M1396" s="113"/>
      <c r="N1396" s="113"/>
      <c r="O1396" s="113"/>
    </row>
    <row r="1397" spans="1:15" ht="11.25">
      <c r="A1397" s="120"/>
      <c r="B1397" s="242"/>
      <c r="C1397" s="120"/>
      <c r="D1397" s="120"/>
      <c r="E1397" s="120"/>
      <c r="F1397" s="120"/>
      <c r="G1397" s="120"/>
      <c r="H1397" s="120"/>
      <c r="I1397" s="120"/>
      <c r="J1397" s="120"/>
      <c r="K1397" s="120"/>
      <c r="L1397" s="178"/>
      <c r="M1397" s="113"/>
      <c r="N1397" s="113"/>
      <c r="O1397" s="113"/>
    </row>
    <row r="1398" spans="1:15" ht="11.25">
      <c r="A1398" s="120"/>
      <c r="B1398" s="242"/>
      <c r="C1398" s="120"/>
      <c r="D1398" s="120"/>
      <c r="E1398" s="120"/>
      <c r="F1398" s="120"/>
      <c r="G1398" s="120"/>
      <c r="H1398" s="120"/>
      <c r="I1398" s="120"/>
      <c r="J1398" s="120"/>
      <c r="K1398" s="120"/>
      <c r="L1398" s="178"/>
      <c r="M1398" s="113"/>
      <c r="N1398" s="113"/>
      <c r="O1398" s="113"/>
    </row>
    <row r="1399" spans="1:15" ht="11.25">
      <c r="A1399" s="120"/>
      <c r="B1399" s="242"/>
      <c r="C1399" s="120"/>
      <c r="D1399" s="120"/>
      <c r="E1399" s="120"/>
      <c r="F1399" s="120"/>
      <c r="G1399" s="120"/>
      <c r="H1399" s="120"/>
      <c r="I1399" s="120"/>
      <c r="J1399" s="120"/>
      <c r="K1399" s="120"/>
      <c r="L1399" s="178"/>
      <c r="M1399" s="113"/>
      <c r="N1399" s="113"/>
      <c r="O1399" s="113"/>
    </row>
    <row r="1400" spans="1:15" ht="11.25">
      <c r="A1400" s="120"/>
      <c r="B1400" s="242"/>
      <c r="C1400" s="120"/>
      <c r="D1400" s="120"/>
      <c r="E1400" s="120"/>
      <c r="F1400" s="120"/>
      <c r="G1400" s="120"/>
      <c r="H1400" s="120"/>
      <c r="I1400" s="120"/>
      <c r="J1400" s="120"/>
      <c r="K1400" s="120"/>
      <c r="L1400" s="178"/>
      <c r="M1400" s="113"/>
      <c r="N1400" s="113"/>
      <c r="O1400" s="113"/>
    </row>
    <row r="1401" spans="1:15" ht="11.25">
      <c r="A1401" s="120"/>
      <c r="B1401" s="242"/>
      <c r="C1401" s="120"/>
      <c r="D1401" s="120"/>
      <c r="E1401" s="120"/>
      <c r="F1401" s="120"/>
      <c r="G1401" s="120"/>
      <c r="H1401" s="120"/>
      <c r="I1401" s="120"/>
      <c r="J1401" s="120"/>
      <c r="K1401" s="120"/>
      <c r="L1401" s="178"/>
      <c r="M1401" s="113"/>
      <c r="N1401" s="113"/>
      <c r="O1401" s="113"/>
    </row>
    <row r="1402" spans="1:15" ht="11.25">
      <c r="A1402" s="120"/>
      <c r="B1402" s="242"/>
      <c r="C1402" s="120"/>
      <c r="D1402" s="120"/>
      <c r="E1402" s="120"/>
      <c r="F1402" s="120"/>
      <c r="G1402" s="120"/>
      <c r="H1402" s="120"/>
      <c r="I1402" s="120"/>
      <c r="J1402" s="120"/>
      <c r="K1402" s="120"/>
      <c r="L1402" s="178"/>
      <c r="M1402" s="113"/>
      <c r="N1402" s="113"/>
      <c r="O1402" s="113"/>
    </row>
    <row r="1403" spans="1:15" ht="11.25">
      <c r="A1403" s="120"/>
      <c r="B1403" s="242"/>
      <c r="C1403" s="120"/>
      <c r="D1403" s="120"/>
      <c r="E1403" s="120"/>
      <c r="F1403" s="120"/>
      <c r="G1403" s="120"/>
      <c r="H1403" s="120"/>
      <c r="I1403" s="120"/>
      <c r="J1403" s="120"/>
      <c r="K1403" s="120"/>
      <c r="L1403" s="178"/>
      <c r="M1403" s="113"/>
      <c r="N1403" s="113"/>
      <c r="O1403" s="113"/>
    </row>
    <row r="1404" spans="1:15" ht="11.25">
      <c r="A1404" s="120"/>
      <c r="B1404" s="242"/>
      <c r="C1404" s="120"/>
      <c r="D1404" s="120"/>
      <c r="E1404" s="120"/>
      <c r="F1404" s="120"/>
      <c r="G1404" s="120"/>
      <c r="H1404" s="120"/>
      <c r="I1404" s="120"/>
      <c r="J1404" s="120"/>
      <c r="K1404" s="120"/>
      <c r="L1404" s="178"/>
      <c r="M1404" s="113"/>
      <c r="N1404" s="113"/>
      <c r="O1404" s="113"/>
    </row>
    <row r="1405" spans="1:15" ht="11.25">
      <c r="A1405" s="120"/>
      <c r="B1405" s="242"/>
      <c r="C1405" s="120"/>
      <c r="D1405" s="120"/>
      <c r="E1405" s="120"/>
      <c r="F1405" s="120"/>
      <c r="G1405" s="120"/>
      <c r="H1405" s="120"/>
      <c r="I1405" s="120"/>
      <c r="J1405" s="120"/>
      <c r="K1405" s="120"/>
      <c r="L1405" s="178"/>
      <c r="M1405" s="113"/>
      <c r="N1405" s="113"/>
      <c r="O1405" s="113"/>
    </row>
    <row r="1406" spans="1:15" ht="11.25">
      <c r="A1406" s="120"/>
      <c r="B1406" s="242"/>
      <c r="C1406" s="120"/>
      <c r="D1406" s="120"/>
      <c r="E1406" s="120"/>
      <c r="F1406" s="120"/>
      <c r="G1406" s="120"/>
      <c r="H1406" s="120"/>
      <c r="I1406" s="120"/>
      <c r="J1406" s="120"/>
      <c r="K1406" s="120"/>
      <c r="L1406" s="178"/>
      <c r="M1406" s="113"/>
      <c r="N1406" s="113"/>
      <c r="O1406" s="113"/>
    </row>
    <row r="1407" spans="1:15" ht="11.25">
      <c r="A1407" s="120"/>
      <c r="B1407" s="242"/>
      <c r="C1407" s="120"/>
      <c r="D1407" s="120"/>
      <c r="E1407" s="120"/>
      <c r="F1407" s="120"/>
      <c r="G1407" s="120"/>
      <c r="H1407" s="120"/>
      <c r="I1407" s="120"/>
      <c r="J1407" s="120"/>
      <c r="K1407" s="120"/>
      <c r="L1407" s="178"/>
      <c r="M1407" s="113"/>
      <c r="N1407" s="113"/>
      <c r="O1407" s="113"/>
    </row>
    <row r="1408" spans="1:15" ht="11.25">
      <c r="A1408" s="120"/>
      <c r="B1408" s="242"/>
      <c r="C1408" s="120"/>
      <c r="D1408" s="120"/>
      <c r="E1408" s="120"/>
      <c r="F1408" s="120"/>
      <c r="G1408" s="120"/>
      <c r="H1408" s="120"/>
      <c r="I1408" s="120"/>
      <c r="J1408" s="120"/>
      <c r="K1408" s="120"/>
      <c r="L1408" s="178"/>
      <c r="M1408" s="113"/>
      <c r="N1408" s="113"/>
      <c r="O1408" s="113"/>
    </row>
    <row r="1409" spans="1:15" ht="11.25">
      <c r="A1409" s="120"/>
      <c r="B1409" s="242"/>
      <c r="C1409" s="120"/>
      <c r="D1409" s="120"/>
      <c r="E1409" s="120"/>
      <c r="F1409" s="120"/>
      <c r="G1409" s="120"/>
      <c r="H1409" s="120"/>
      <c r="I1409" s="120"/>
      <c r="J1409" s="120"/>
      <c r="K1409" s="120"/>
      <c r="L1409" s="178"/>
      <c r="M1409" s="113"/>
      <c r="N1409" s="113"/>
      <c r="O1409" s="113"/>
    </row>
    <row r="1410" spans="1:15" ht="11.25">
      <c r="A1410" s="120"/>
      <c r="B1410" s="242"/>
      <c r="C1410" s="120"/>
      <c r="D1410" s="120"/>
      <c r="E1410" s="120"/>
      <c r="F1410" s="120"/>
      <c r="G1410" s="120"/>
      <c r="H1410" s="120"/>
      <c r="I1410" s="120"/>
      <c r="J1410" s="120"/>
      <c r="K1410" s="120"/>
      <c r="L1410" s="178"/>
      <c r="M1410" s="113"/>
      <c r="N1410" s="113"/>
      <c r="O1410" s="113"/>
    </row>
    <row r="1411" spans="1:15" ht="11.25">
      <c r="A1411" s="120"/>
      <c r="B1411" s="242"/>
      <c r="C1411" s="120"/>
      <c r="D1411" s="120"/>
      <c r="E1411" s="120"/>
      <c r="F1411" s="120"/>
      <c r="G1411" s="120"/>
      <c r="H1411" s="120"/>
      <c r="I1411" s="120"/>
      <c r="J1411" s="120"/>
      <c r="K1411" s="120"/>
      <c r="L1411" s="178"/>
      <c r="M1411" s="113"/>
      <c r="N1411" s="113"/>
      <c r="O1411" s="113"/>
    </row>
    <row r="1412" spans="1:15" ht="11.25">
      <c r="A1412" s="120"/>
      <c r="B1412" s="242"/>
      <c r="C1412" s="120"/>
      <c r="D1412" s="120"/>
      <c r="E1412" s="120"/>
      <c r="F1412" s="120"/>
      <c r="G1412" s="120"/>
      <c r="H1412" s="120"/>
      <c r="I1412" s="120"/>
      <c r="J1412" s="120"/>
      <c r="K1412" s="120"/>
      <c r="L1412" s="178"/>
      <c r="M1412" s="113"/>
      <c r="N1412" s="113"/>
      <c r="O1412" s="113"/>
    </row>
    <row r="1413" spans="1:15" ht="11.25">
      <c r="A1413" s="120"/>
      <c r="B1413" s="242"/>
      <c r="C1413" s="120"/>
      <c r="D1413" s="120"/>
      <c r="E1413" s="120"/>
      <c r="F1413" s="120"/>
      <c r="G1413" s="120"/>
      <c r="H1413" s="120"/>
      <c r="I1413" s="120"/>
      <c r="J1413" s="120"/>
      <c r="K1413" s="120"/>
      <c r="L1413" s="178"/>
      <c r="M1413" s="113"/>
      <c r="N1413" s="113"/>
      <c r="O1413" s="113"/>
    </row>
    <row r="1414" spans="1:15" ht="11.25">
      <c r="A1414" s="120"/>
      <c r="B1414" s="242"/>
      <c r="C1414" s="120"/>
      <c r="D1414" s="120"/>
      <c r="E1414" s="120"/>
      <c r="F1414" s="120"/>
      <c r="G1414" s="120"/>
      <c r="H1414" s="120"/>
      <c r="I1414" s="120"/>
      <c r="J1414" s="120"/>
      <c r="K1414" s="120"/>
      <c r="L1414" s="178"/>
      <c r="M1414" s="113"/>
      <c r="N1414" s="113"/>
      <c r="O1414" s="113"/>
    </row>
    <row r="1415" spans="1:15" ht="11.25">
      <c r="A1415" s="120"/>
      <c r="B1415" s="242"/>
      <c r="C1415" s="120"/>
      <c r="D1415" s="120"/>
      <c r="E1415" s="120"/>
      <c r="F1415" s="120"/>
      <c r="G1415" s="120"/>
      <c r="H1415" s="120"/>
      <c r="I1415" s="120"/>
      <c r="J1415" s="120"/>
      <c r="K1415" s="120"/>
      <c r="L1415" s="178"/>
      <c r="M1415" s="113"/>
      <c r="N1415" s="113"/>
      <c r="O1415" s="113"/>
    </row>
    <row r="1416" spans="1:15" ht="11.25">
      <c r="A1416" s="120"/>
      <c r="B1416" s="242"/>
      <c r="C1416" s="120"/>
      <c r="D1416" s="120"/>
      <c r="E1416" s="120"/>
      <c r="F1416" s="120"/>
      <c r="G1416" s="120"/>
      <c r="H1416" s="120"/>
      <c r="I1416" s="120"/>
      <c r="J1416" s="120"/>
      <c r="K1416" s="120"/>
      <c r="L1416" s="178"/>
      <c r="M1416" s="113"/>
      <c r="N1416" s="113"/>
      <c r="O1416" s="113"/>
    </row>
    <row r="1417" spans="1:15" ht="11.25">
      <c r="A1417" s="120"/>
      <c r="B1417" s="242"/>
      <c r="C1417" s="120"/>
      <c r="D1417" s="120"/>
      <c r="E1417" s="120"/>
      <c r="F1417" s="120"/>
      <c r="G1417" s="120"/>
      <c r="H1417" s="120"/>
      <c r="I1417" s="120"/>
      <c r="J1417" s="120"/>
      <c r="K1417" s="120"/>
      <c r="L1417" s="178"/>
      <c r="M1417" s="113"/>
      <c r="N1417" s="113"/>
      <c r="O1417" s="113"/>
    </row>
    <row r="1418" spans="1:15" ht="11.25">
      <c r="A1418" s="120"/>
      <c r="B1418" s="242"/>
      <c r="C1418" s="120"/>
      <c r="D1418" s="120"/>
      <c r="E1418" s="120"/>
      <c r="F1418" s="120"/>
      <c r="G1418" s="120"/>
      <c r="H1418" s="120"/>
      <c r="I1418" s="120"/>
      <c r="J1418" s="120"/>
      <c r="K1418" s="120"/>
      <c r="L1418" s="178"/>
      <c r="M1418" s="113"/>
      <c r="N1418" s="113"/>
      <c r="O1418" s="113"/>
    </row>
    <row r="1419" spans="1:15" ht="11.25">
      <c r="A1419" s="120"/>
      <c r="B1419" s="242"/>
      <c r="C1419" s="120"/>
      <c r="D1419" s="120"/>
      <c r="E1419" s="120"/>
      <c r="F1419" s="120"/>
      <c r="G1419" s="120"/>
      <c r="H1419" s="120"/>
      <c r="I1419" s="120"/>
      <c r="J1419" s="120"/>
      <c r="K1419" s="120"/>
      <c r="L1419" s="178"/>
      <c r="M1419" s="113"/>
      <c r="N1419" s="113"/>
      <c r="O1419" s="113"/>
    </row>
    <row r="1420" spans="1:15" ht="11.25">
      <c r="A1420" s="120"/>
      <c r="B1420" s="242"/>
      <c r="C1420" s="120"/>
      <c r="D1420" s="120"/>
      <c r="E1420" s="120"/>
      <c r="F1420" s="120"/>
      <c r="G1420" s="120"/>
      <c r="H1420" s="120"/>
      <c r="I1420" s="120"/>
      <c r="J1420" s="120"/>
      <c r="K1420" s="120"/>
      <c r="L1420" s="178"/>
      <c r="M1420" s="113"/>
      <c r="N1420" s="113"/>
      <c r="O1420" s="113"/>
    </row>
    <row r="1421" spans="1:15" ht="11.25">
      <c r="A1421" s="120"/>
      <c r="B1421" s="242"/>
      <c r="C1421" s="120"/>
      <c r="D1421" s="120"/>
      <c r="E1421" s="120"/>
      <c r="F1421" s="120"/>
      <c r="G1421" s="120"/>
      <c r="H1421" s="120"/>
      <c r="I1421" s="120"/>
      <c r="J1421" s="120"/>
      <c r="K1421" s="120"/>
      <c r="L1421" s="178"/>
      <c r="M1421" s="113"/>
      <c r="N1421" s="113"/>
      <c r="O1421" s="113"/>
    </row>
    <row r="1422" spans="1:15" ht="11.25">
      <c r="A1422" s="120"/>
      <c r="B1422" s="242"/>
      <c r="C1422" s="120"/>
      <c r="D1422" s="120"/>
      <c r="E1422" s="120"/>
      <c r="F1422" s="120"/>
      <c r="G1422" s="120"/>
      <c r="H1422" s="120"/>
      <c r="I1422" s="120"/>
      <c r="J1422" s="120"/>
      <c r="K1422" s="120"/>
      <c r="L1422" s="178"/>
      <c r="M1422" s="113"/>
      <c r="N1422" s="113"/>
      <c r="O1422" s="113"/>
    </row>
    <row r="1423" spans="1:15" ht="11.25">
      <c r="A1423" s="120"/>
      <c r="B1423" s="242"/>
      <c r="C1423" s="120"/>
      <c r="D1423" s="120"/>
      <c r="E1423" s="120"/>
      <c r="F1423" s="120"/>
      <c r="G1423" s="120"/>
      <c r="H1423" s="120"/>
      <c r="I1423" s="120"/>
      <c r="J1423" s="120"/>
      <c r="K1423" s="120"/>
      <c r="L1423" s="178"/>
      <c r="M1423" s="113"/>
      <c r="N1423" s="113"/>
      <c r="O1423" s="113"/>
    </row>
    <row r="1424" spans="1:15" ht="11.25">
      <c r="A1424" s="120"/>
      <c r="B1424" s="242"/>
      <c r="C1424" s="120"/>
      <c r="D1424" s="120"/>
      <c r="E1424" s="120"/>
      <c r="F1424" s="120"/>
      <c r="G1424" s="120"/>
      <c r="H1424" s="120"/>
      <c r="I1424" s="120"/>
      <c r="J1424" s="120"/>
      <c r="K1424" s="120"/>
      <c r="L1424" s="178"/>
      <c r="M1424" s="113"/>
      <c r="N1424" s="113"/>
      <c r="O1424" s="113"/>
    </row>
    <row r="1425" spans="1:15" ht="11.25">
      <c r="A1425" s="120"/>
      <c r="B1425" s="242"/>
      <c r="C1425" s="120"/>
      <c r="D1425" s="120"/>
      <c r="E1425" s="120"/>
      <c r="F1425" s="120"/>
      <c r="G1425" s="120"/>
      <c r="H1425" s="120"/>
      <c r="I1425" s="120"/>
      <c r="J1425" s="120"/>
      <c r="K1425" s="120"/>
      <c r="L1425" s="178"/>
      <c r="M1425" s="113"/>
      <c r="N1425" s="113"/>
      <c r="O1425" s="113"/>
    </row>
    <row r="1426" spans="1:15" ht="11.25">
      <c r="A1426" s="120"/>
      <c r="B1426" s="242"/>
      <c r="C1426" s="120"/>
      <c r="D1426" s="120"/>
      <c r="E1426" s="120"/>
      <c r="F1426" s="120"/>
      <c r="G1426" s="120"/>
      <c r="H1426" s="120"/>
      <c r="I1426" s="120"/>
      <c r="J1426" s="120"/>
      <c r="K1426" s="120"/>
      <c r="L1426" s="178"/>
      <c r="M1426" s="113"/>
      <c r="N1426" s="113"/>
      <c r="O1426" s="113"/>
    </row>
    <row r="1427" spans="1:15" ht="11.25">
      <c r="A1427" s="120"/>
      <c r="B1427" s="242"/>
      <c r="C1427" s="120"/>
      <c r="D1427" s="120"/>
      <c r="E1427" s="120"/>
      <c r="F1427" s="120"/>
      <c r="G1427" s="120"/>
      <c r="H1427" s="120"/>
      <c r="I1427" s="120"/>
      <c r="J1427" s="120"/>
      <c r="K1427" s="120"/>
      <c r="L1427" s="178"/>
      <c r="M1427" s="113"/>
      <c r="N1427" s="113"/>
      <c r="O1427" s="113"/>
    </row>
    <row r="1428" spans="1:15" ht="11.25">
      <c r="A1428" s="120"/>
      <c r="B1428" s="242"/>
      <c r="C1428" s="120"/>
      <c r="D1428" s="120"/>
      <c r="E1428" s="120"/>
      <c r="F1428" s="120"/>
      <c r="G1428" s="120"/>
      <c r="H1428" s="120"/>
      <c r="I1428" s="120"/>
      <c r="J1428" s="120"/>
      <c r="K1428" s="120"/>
      <c r="L1428" s="178"/>
      <c r="M1428" s="113"/>
      <c r="N1428" s="113"/>
      <c r="O1428" s="113"/>
    </row>
    <row r="1429" spans="1:15" ht="11.25">
      <c r="A1429" s="120"/>
      <c r="B1429" s="242"/>
      <c r="C1429" s="120"/>
      <c r="D1429" s="120"/>
      <c r="E1429" s="120"/>
      <c r="F1429" s="120"/>
      <c r="G1429" s="120"/>
      <c r="H1429" s="120"/>
      <c r="I1429" s="120"/>
      <c r="J1429" s="120"/>
      <c r="K1429" s="120"/>
      <c r="L1429" s="178"/>
      <c r="M1429" s="113"/>
      <c r="N1429" s="113"/>
      <c r="O1429" s="113"/>
    </row>
    <row r="1430" spans="1:15" ht="11.25">
      <c r="A1430" s="120"/>
      <c r="B1430" s="242"/>
      <c r="C1430" s="120"/>
      <c r="D1430" s="120"/>
      <c r="E1430" s="120"/>
      <c r="F1430" s="120"/>
      <c r="G1430" s="120"/>
      <c r="H1430" s="120"/>
      <c r="I1430" s="120"/>
      <c r="J1430" s="120"/>
      <c r="K1430" s="120"/>
      <c r="L1430" s="178"/>
      <c r="M1430" s="113"/>
      <c r="N1430" s="113"/>
      <c r="O1430" s="113"/>
    </row>
    <row r="1431" spans="1:15" ht="11.25">
      <c r="A1431" s="120"/>
      <c r="B1431" s="242"/>
      <c r="C1431" s="120"/>
      <c r="D1431" s="120"/>
      <c r="E1431" s="120"/>
      <c r="F1431" s="120"/>
      <c r="G1431" s="120"/>
      <c r="H1431" s="120"/>
      <c r="I1431" s="120"/>
      <c r="J1431" s="120"/>
      <c r="K1431" s="120"/>
      <c r="L1431" s="178"/>
      <c r="M1431" s="113"/>
      <c r="N1431" s="113"/>
      <c r="O1431" s="113"/>
    </row>
    <row r="1432" spans="1:15" ht="11.25">
      <c r="A1432" s="120"/>
      <c r="B1432" s="242"/>
      <c r="C1432" s="120"/>
      <c r="D1432" s="120"/>
      <c r="E1432" s="120"/>
      <c r="F1432" s="120"/>
      <c r="G1432" s="120"/>
      <c r="H1432" s="120"/>
      <c r="I1432" s="120"/>
      <c r="J1432" s="120"/>
      <c r="K1432" s="120"/>
      <c r="L1432" s="178"/>
      <c r="M1432" s="113"/>
      <c r="N1432" s="113"/>
      <c r="O1432" s="113"/>
    </row>
    <row r="1433" spans="1:15" ht="11.25">
      <c r="A1433" s="120"/>
      <c r="B1433" s="242"/>
      <c r="C1433" s="120"/>
      <c r="D1433" s="120"/>
      <c r="E1433" s="120"/>
      <c r="F1433" s="120"/>
      <c r="G1433" s="120"/>
      <c r="H1433" s="120"/>
      <c r="I1433" s="120"/>
      <c r="J1433" s="120"/>
      <c r="K1433" s="120"/>
      <c r="L1433" s="178"/>
      <c r="M1433" s="113"/>
      <c r="N1433" s="113"/>
      <c r="O1433" s="113"/>
    </row>
    <row r="1434" spans="1:15" ht="11.25">
      <c r="A1434" s="120"/>
      <c r="B1434" s="242"/>
      <c r="C1434" s="120"/>
      <c r="D1434" s="120"/>
      <c r="E1434" s="120"/>
      <c r="F1434" s="120"/>
      <c r="G1434" s="120"/>
      <c r="H1434" s="120"/>
      <c r="I1434" s="120"/>
      <c r="J1434" s="120"/>
      <c r="K1434" s="120"/>
      <c r="L1434" s="178"/>
      <c r="M1434" s="113"/>
      <c r="N1434" s="113"/>
      <c r="O1434" s="113"/>
    </row>
    <row r="1435" spans="1:15" ht="11.25">
      <c r="A1435" s="120"/>
      <c r="B1435" s="242"/>
      <c r="C1435" s="120"/>
      <c r="D1435" s="120"/>
      <c r="E1435" s="120"/>
      <c r="F1435" s="120"/>
      <c r="G1435" s="120"/>
      <c r="H1435" s="120"/>
      <c r="I1435" s="120"/>
      <c r="J1435" s="120"/>
      <c r="K1435" s="120"/>
      <c r="L1435" s="178"/>
      <c r="M1435" s="113"/>
      <c r="N1435" s="113"/>
      <c r="O1435" s="113"/>
    </row>
    <row r="1436" spans="1:15" ht="11.25">
      <c r="A1436" s="120"/>
      <c r="B1436" s="242"/>
      <c r="C1436" s="120"/>
      <c r="D1436" s="120"/>
      <c r="E1436" s="120"/>
      <c r="F1436" s="120"/>
      <c r="G1436" s="120"/>
      <c r="H1436" s="120"/>
      <c r="I1436" s="120"/>
      <c r="J1436" s="120"/>
      <c r="K1436" s="120"/>
      <c r="L1436" s="178"/>
      <c r="M1436" s="113"/>
      <c r="N1436" s="113"/>
      <c r="O1436" s="113"/>
    </row>
    <row r="1437" spans="1:15" ht="11.25">
      <c r="A1437" s="120"/>
      <c r="B1437" s="242"/>
      <c r="C1437" s="120"/>
      <c r="D1437" s="120"/>
      <c r="E1437" s="120"/>
      <c r="F1437" s="120"/>
      <c r="G1437" s="120"/>
      <c r="H1437" s="120"/>
      <c r="I1437" s="120"/>
      <c r="J1437" s="120"/>
      <c r="K1437" s="120"/>
      <c r="L1437" s="178"/>
      <c r="M1437" s="113"/>
      <c r="N1437" s="113"/>
      <c r="O1437" s="113"/>
    </row>
    <row r="1438" spans="1:15" ht="11.25">
      <c r="A1438" s="120"/>
      <c r="B1438" s="242"/>
      <c r="C1438" s="120"/>
      <c r="D1438" s="120"/>
      <c r="E1438" s="120"/>
      <c r="F1438" s="120"/>
      <c r="G1438" s="120"/>
      <c r="H1438" s="120"/>
      <c r="I1438" s="120"/>
      <c r="J1438" s="120"/>
      <c r="K1438" s="120"/>
      <c r="L1438" s="178"/>
      <c r="M1438" s="113"/>
      <c r="N1438" s="113"/>
      <c r="O1438" s="113"/>
    </row>
    <row r="1439" spans="1:15" ht="11.25">
      <c r="A1439" s="120"/>
      <c r="B1439" s="242"/>
      <c r="C1439" s="120"/>
      <c r="D1439" s="120"/>
      <c r="E1439" s="120"/>
      <c r="F1439" s="120"/>
      <c r="G1439" s="120"/>
      <c r="H1439" s="120"/>
      <c r="I1439" s="120"/>
      <c r="J1439" s="120"/>
      <c r="K1439" s="120"/>
      <c r="L1439" s="178"/>
      <c r="M1439" s="113"/>
      <c r="N1439" s="113"/>
      <c r="O1439" s="113"/>
    </row>
    <row r="1440" spans="1:15" ht="11.25">
      <c r="A1440" s="120"/>
      <c r="B1440" s="242"/>
      <c r="C1440" s="120"/>
      <c r="D1440" s="120"/>
      <c r="E1440" s="120"/>
      <c r="F1440" s="120"/>
      <c r="G1440" s="120"/>
      <c r="H1440" s="120"/>
      <c r="I1440" s="120"/>
      <c r="J1440" s="120"/>
      <c r="K1440" s="120"/>
      <c r="L1440" s="178"/>
      <c r="M1440" s="113"/>
      <c r="N1440" s="113"/>
      <c r="O1440" s="113"/>
    </row>
    <row r="1441" spans="1:15" ht="11.25">
      <c r="A1441" s="120"/>
      <c r="B1441" s="242"/>
      <c r="C1441" s="120"/>
      <c r="D1441" s="120"/>
      <c r="E1441" s="120"/>
      <c r="F1441" s="120"/>
      <c r="G1441" s="120"/>
      <c r="H1441" s="120"/>
      <c r="I1441" s="120"/>
      <c r="J1441" s="120"/>
      <c r="K1441" s="120"/>
      <c r="L1441" s="178"/>
      <c r="M1441" s="113"/>
      <c r="N1441" s="113"/>
      <c r="O1441" s="113"/>
    </row>
    <row r="1442" spans="1:15" ht="11.25">
      <c r="A1442" s="120"/>
      <c r="B1442" s="242"/>
      <c r="C1442" s="120"/>
      <c r="D1442" s="120"/>
      <c r="E1442" s="120"/>
      <c r="F1442" s="120"/>
      <c r="G1442" s="120"/>
      <c r="H1442" s="120"/>
      <c r="I1442" s="120"/>
      <c r="J1442" s="120"/>
      <c r="K1442" s="120"/>
      <c r="L1442" s="178"/>
      <c r="M1442" s="113"/>
      <c r="N1442" s="113"/>
      <c r="O1442" s="113"/>
    </row>
    <row r="1443" spans="1:15" ht="11.25">
      <c r="A1443" s="120"/>
      <c r="B1443" s="242"/>
      <c r="C1443" s="120"/>
      <c r="D1443" s="120"/>
      <c r="E1443" s="120"/>
      <c r="F1443" s="120"/>
      <c r="G1443" s="120"/>
      <c r="H1443" s="120"/>
      <c r="I1443" s="120"/>
      <c r="J1443" s="120"/>
      <c r="K1443" s="120"/>
      <c r="L1443" s="178"/>
      <c r="M1443" s="113"/>
      <c r="N1443" s="113"/>
      <c r="O1443" s="113"/>
    </row>
    <row r="1444" spans="1:15" ht="11.25">
      <c r="A1444" s="120"/>
      <c r="B1444" s="242"/>
      <c r="C1444" s="120"/>
      <c r="D1444" s="120"/>
      <c r="E1444" s="120"/>
      <c r="F1444" s="120"/>
      <c r="G1444" s="120"/>
      <c r="H1444" s="120"/>
      <c r="I1444" s="120"/>
      <c r="J1444" s="120"/>
      <c r="K1444" s="120"/>
      <c r="L1444" s="178"/>
      <c r="M1444" s="113"/>
      <c r="N1444" s="113"/>
      <c r="O1444" s="113"/>
    </row>
    <row r="1445" spans="1:15" ht="11.25">
      <c r="A1445" s="120"/>
      <c r="B1445" s="242"/>
      <c r="C1445" s="120"/>
      <c r="D1445" s="120"/>
      <c r="E1445" s="120"/>
      <c r="F1445" s="120"/>
      <c r="G1445" s="120"/>
      <c r="H1445" s="120"/>
      <c r="I1445" s="120"/>
      <c r="J1445" s="120"/>
      <c r="K1445" s="120"/>
      <c r="L1445" s="178"/>
      <c r="M1445" s="113"/>
      <c r="N1445" s="113"/>
      <c r="O1445" s="113"/>
    </row>
    <row r="1446" spans="1:15" ht="11.25">
      <c r="A1446" s="120"/>
      <c r="B1446" s="242"/>
      <c r="C1446" s="120"/>
      <c r="D1446" s="120"/>
      <c r="E1446" s="120"/>
      <c r="F1446" s="120"/>
      <c r="G1446" s="120"/>
      <c r="H1446" s="120"/>
      <c r="I1446" s="120"/>
      <c r="J1446" s="120"/>
      <c r="K1446" s="120"/>
      <c r="L1446" s="178"/>
      <c r="M1446" s="113"/>
      <c r="N1446" s="113"/>
      <c r="O1446" s="113"/>
    </row>
    <row r="1447" spans="1:15" ht="11.25">
      <c r="A1447" s="120"/>
      <c r="B1447" s="242"/>
      <c r="C1447" s="120"/>
      <c r="D1447" s="120"/>
      <c r="E1447" s="120"/>
      <c r="F1447" s="120"/>
      <c r="G1447" s="120"/>
      <c r="H1447" s="120"/>
      <c r="I1447" s="120"/>
      <c r="J1447" s="120"/>
      <c r="K1447" s="120"/>
      <c r="L1447" s="178"/>
      <c r="M1447" s="113"/>
      <c r="N1447" s="113"/>
      <c r="O1447" s="113"/>
    </row>
    <row r="1448" spans="1:15" ht="11.25">
      <c r="A1448" s="120"/>
      <c r="B1448" s="242"/>
      <c r="C1448" s="120"/>
      <c r="D1448" s="120"/>
      <c r="E1448" s="120"/>
      <c r="F1448" s="120"/>
      <c r="G1448" s="120"/>
      <c r="H1448" s="120"/>
      <c r="I1448" s="120"/>
      <c r="J1448" s="120"/>
      <c r="K1448" s="120"/>
      <c r="L1448" s="178"/>
      <c r="M1448" s="113"/>
      <c r="N1448" s="113"/>
      <c r="O1448" s="113"/>
    </row>
    <row r="1449" spans="1:15" ht="11.25">
      <c r="A1449" s="120"/>
      <c r="B1449" s="242"/>
      <c r="C1449" s="120"/>
      <c r="D1449" s="120"/>
      <c r="E1449" s="120"/>
      <c r="F1449" s="120"/>
      <c r="G1449" s="120"/>
      <c r="H1449" s="120"/>
      <c r="I1449" s="120"/>
      <c r="J1449" s="120"/>
      <c r="K1449" s="120"/>
      <c r="L1449" s="178"/>
      <c r="M1449" s="113"/>
      <c r="N1449" s="113"/>
      <c r="O1449" s="113"/>
    </row>
    <row r="1450" spans="1:15" ht="11.25">
      <c r="A1450" s="120"/>
      <c r="B1450" s="242"/>
      <c r="C1450" s="120"/>
      <c r="D1450" s="120"/>
      <c r="E1450" s="120"/>
      <c r="F1450" s="120"/>
      <c r="G1450" s="120"/>
      <c r="H1450" s="120"/>
      <c r="I1450" s="120"/>
      <c r="J1450" s="120"/>
      <c r="K1450" s="120"/>
      <c r="L1450" s="178"/>
      <c r="M1450" s="113"/>
      <c r="N1450" s="113"/>
      <c r="O1450" s="113"/>
    </row>
    <row r="1451" spans="1:15" ht="11.25">
      <c r="A1451" s="120"/>
      <c r="B1451" s="242"/>
      <c r="C1451" s="120"/>
      <c r="D1451" s="120"/>
      <c r="E1451" s="120"/>
      <c r="F1451" s="120"/>
      <c r="G1451" s="120"/>
      <c r="H1451" s="120"/>
      <c r="I1451" s="120"/>
      <c r="J1451" s="120"/>
      <c r="K1451" s="120"/>
      <c r="L1451" s="178"/>
      <c r="M1451" s="113"/>
      <c r="N1451" s="113"/>
      <c r="O1451" s="113"/>
    </row>
    <row r="1452" spans="1:15" ht="11.25">
      <c r="A1452" s="120"/>
      <c r="B1452" s="242"/>
      <c r="C1452" s="120"/>
      <c r="D1452" s="120"/>
      <c r="E1452" s="120"/>
      <c r="F1452" s="120"/>
      <c r="G1452" s="120"/>
      <c r="H1452" s="120"/>
      <c r="I1452" s="120"/>
      <c r="J1452" s="120"/>
      <c r="K1452" s="120"/>
      <c r="L1452" s="178"/>
      <c r="M1452" s="113"/>
      <c r="N1452" s="113"/>
      <c r="O1452" s="113"/>
    </row>
    <row r="1453" spans="1:15" ht="11.25">
      <c r="A1453" s="120"/>
      <c r="B1453" s="242"/>
      <c r="C1453" s="120"/>
      <c r="D1453" s="120"/>
      <c r="E1453" s="120"/>
      <c r="F1453" s="120"/>
      <c r="G1453" s="120"/>
      <c r="H1453" s="120"/>
      <c r="I1453" s="120"/>
      <c r="J1453" s="120"/>
      <c r="K1453" s="120"/>
      <c r="L1453" s="178"/>
      <c r="M1453" s="113"/>
      <c r="N1453" s="113"/>
      <c r="O1453" s="113"/>
    </row>
    <row r="1454" spans="1:15" ht="11.25">
      <c r="A1454" s="120"/>
      <c r="B1454" s="242"/>
      <c r="C1454" s="120"/>
      <c r="D1454" s="120"/>
      <c r="E1454" s="120"/>
      <c r="F1454" s="120"/>
      <c r="G1454" s="120"/>
      <c r="H1454" s="120"/>
      <c r="I1454" s="120"/>
      <c r="J1454" s="120"/>
      <c r="K1454" s="120"/>
      <c r="L1454" s="178"/>
      <c r="M1454" s="113"/>
      <c r="N1454" s="113"/>
      <c r="O1454" s="113"/>
    </row>
    <row r="1455" spans="1:15" ht="11.25">
      <c r="A1455" s="120"/>
      <c r="B1455" s="242"/>
      <c r="C1455" s="120"/>
      <c r="D1455" s="120"/>
      <c r="E1455" s="120"/>
      <c r="F1455" s="120"/>
      <c r="G1455" s="120"/>
      <c r="H1455" s="120"/>
      <c r="I1455" s="120"/>
      <c r="J1455" s="120"/>
      <c r="K1455" s="120"/>
      <c r="L1455" s="178"/>
      <c r="M1455" s="113"/>
      <c r="N1455" s="113"/>
      <c r="O1455" s="113"/>
    </row>
    <row r="1456" spans="1:15" ht="11.25">
      <c r="A1456" s="120"/>
      <c r="B1456" s="242"/>
      <c r="C1456" s="120"/>
      <c r="D1456" s="120"/>
      <c r="E1456" s="120"/>
      <c r="F1456" s="120"/>
      <c r="G1456" s="120"/>
      <c r="H1456" s="120"/>
      <c r="I1456" s="120"/>
      <c r="J1456" s="120"/>
      <c r="K1456" s="120"/>
      <c r="L1456" s="178"/>
      <c r="M1456" s="113"/>
      <c r="N1456" s="113"/>
      <c r="O1456" s="113"/>
    </row>
    <row r="1457" spans="1:15" ht="11.25">
      <c r="A1457" s="120"/>
      <c r="B1457" s="242"/>
      <c r="C1457" s="120"/>
      <c r="D1457" s="120"/>
      <c r="E1457" s="120"/>
      <c r="F1457" s="120"/>
      <c r="G1457" s="120"/>
      <c r="H1457" s="120"/>
      <c r="I1457" s="120"/>
      <c r="J1457" s="120"/>
      <c r="K1457" s="120"/>
      <c r="L1457" s="178"/>
      <c r="M1457" s="113"/>
      <c r="N1457" s="113"/>
      <c r="O1457" s="113"/>
    </row>
    <row r="1458" spans="1:15" ht="11.25">
      <c r="A1458" s="120"/>
      <c r="B1458" s="242"/>
      <c r="C1458" s="120"/>
      <c r="D1458" s="120"/>
      <c r="E1458" s="120"/>
      <c r="F1458" s="120"/>
      <c r="G1458" s="120"/>
      <c r="H1458" s="120"/>
      <c r="I1458" s="120"/>
      <c r="J1458" s="120"/>
      <c r="K1458" s="120"/>
      <c r="L1458" s="178"/>
      <c r="M1458" s="113"/>
      <c r="N1458" s="113"/>
      <c r="O1458" s="113"/>
    </row>
    <row r="1459" spans="1:15" ht="11.25">
      <c r="A1459" s="120"/>
      <c r="B1459" s="242"/>
      <c r="C1459" s="120"/>
      <c r="D1459" s="120"/>
      <c r="E1459" s="120"/>
      <c r="F1459" s="120"/>
      <c r="G1459" s="120"/>
      <c r="H1459" s="120"/>
      <c r="I1459" s="120"/>
      <c r="J1459" s="120"/>
      <c r="K1459" s="120"/>
      <c r="L1459" s="178"/>
      <c r="M1459" s="113"/>
      <c r="N1459" s="113"/>
      <c r="O1459" s="113"/>
    </row>
    <row r="1460" spans="1:15" ht="11.25">
      <c r="A1460" s="120"/>
      <c r="B1460" s="242"/>
      <c r="C1460" s="120"/>
      <c r="D1460" s="120"/>
      <c r="E1460" s="120"/>
      <c r="F1460" s="120"/>
      <c r="G1460" s="120"/>
      <c r="H1460" s="120"/>
      <c r="I1460" s="120"/>
      <c r="J1460" s="120"/>
      <c r="K1460" s="120"/>
      <c r="L1460" s="178"/>
      <c r="M1460" s="113"/>
      <c r="N1460" s="113"/>
      <c r="O1460" s="113"/>
    </row>
    <row r="1461" spans="1:15" ht="11.25">
      <c r="A1461" s="120"/>
      <c r="B1461" s="242"/>
      <c r="C1461" s="120"/>
      <c r="D1461" s="120"/>
      <c r="E1461" s="120"/>
      <c r="F1461" s="120"/>
      <c r="G1461" s="120"/>
      <c r="H1461" s="120"/>
      <c r="I1461" s="120"/>
      <c r="J1461" s="120"/>
      <c r="K1461" s="120"/>
      <c r="L1461" s="178"/>
      <c r="M1461" s="113"/>
      <c r="N1461" s="113"/>
      <c r="O1461" s="113"/>
    </row>
    <row r="1462" spans="1:15" ht="11.25">
      <c r="A1462" s="120"/>
      <c r="B1462" s="242"/>
      <c r="C1462" s="120"/>
      <c r="D1462" s="120"/>
      <c r="E1462" s="120"/>
      <c r="F1462" s="120"/>
      <c r="G1462" s="120"/>
      <c r="H1462" s="120"/>
      <c r="I1462" s="120"/>
      <c r="J1462" s="120"/>
      <c r="K1462" s="120"/>
      <c r="L1462" s="178"/>
      <c r="M1462" s="113"/>
      <c r="N1462" s="113"/>
      <c r="O1462" s="113"/>
    </row>
    <row r="1463" spans="1:15" ht="11.25">
      <c r="A1463" s="120"/>
      <c r="B1463" s="242"/>
      <c r="C1463" s="120"/>
      <c r="D1463" s="120"/>
      <c r="E1463" s="120"/>
      <c r="F1463" s="120"/>
      <c r="G1463" s="120"/>
      <c r="H1463" s="120"/>
      <c r="I1463" s="120"/>
      <c r="J1463" s="120"/>
      <c r="K1463" s="120"/>
      <c r="L1463" s="178"/>
      <c r="M1463" s="113"/>
      <c r="N1463" s="113"/>
      <c r="O1463" s="113"/>
    </row>
    <row r="1464" spans="1:15" ht="11.25">
      <c r="A1464" s="120"/>
      <c r="B1464" s="242"/>
      <c r="C1464" s="120"/>
      <c r="D1464" s="120"/>
      <c r="E1464" s="120"/>
      <c r="F1464" s="120"/>
      <c r="G1464" s="120"/>
      <c r="H1464" s="120"/>
      <c r="I1464" s="120"/>
      <c r="J1464" s="120"/>
      <c r="K1464" s="120"/>
      <c r="L1464" s="178"/>
      <c r="M1464" s="113"/>
      <c r="N1464" s="113"/>
      <c r="O1464" s="113"/>
    </row>
    <row r="1465" spans="1:15" ht="11.25">
      <c r="A1465" s="120"/>
      <c r="B1465" s="242"/>
      <c r="C1465" s="120"/>
      <c r="D1465" s="120"/>
      <c r="E1465" s="120"/>
      <c r="F1465" s="120"/>
      <c r="G1465" s="120"/>
      <c r="H1465" s="120"/>
      <c r="I1465" s="120"/>
      <c r="J1465" s="120"/>
      <c r="K1465" s="120"/>
      <c r="L1465" s="178"/>
      <c r="M1465" s="113"/>
      <c r="N1465" s="113"/>
      <c r="O1465" s="113"/>
    </row>
    <row r="1466" spans="1:15" ht="11.25">
      <c r="A1466" s="120"/>
      <c r="B1466" s="242"/>
      <c r="C1466" s="120"/>
      <c r="D1466" s="120"/>
      <c r="E1466" s="120"/>
      <c r="F1466" s="120"/>
      <c r="G1466" s="120"/>
      <c r="H1466" s="120"/>
      <c r="I1466" s="120"/>
      <c r="J1466" s="120"/>
      <c r="K1466" s="120"/>
      <c r="L1466" s="178"/>
      <c r="M1466" s="113"/>
      <c r="N1466" s="113"/>
      <c r="O1466" s="113"/>
    </row>
    <row r="1467" spans="1:15" ht="11.25">
      <c r="A1467" s="120"/>
      <c r="B1467" s="242"/>
      <c r="C1467" s="120"/>
      <c r="D1467" s="120"/>
      <c r="E1467" s="120"/>
      <c r="F1467" s="120"/>
      <c r="G1467" s="120"/>
      <c r="H1467" s="120"/>
      <c r="I1467" s="120"/>
      <c r="J1467" s="120"/>
      <c r="K1467" s="120"/>
      <c r="L1467" s="178"/>
      <c r="M1467" s="113"/>
      <c r="N1467" s="113"/>
      <c r="O1467" s="113"/>
    </row>
    <row r="1468" spans="1:15" ht="11.25">
      <c r="A1468" s="120"/>
      <c r="B1468" s="242"/>
      <c r="C1468" s="120"/>
      <c r="D1468" s="120"/>
      <c r="E1468" s="120"/>
      <c r="F1468" s="120"/>
      <c r="G1468" s="120"/>
      <c r="H1468" s="120"/>
      <c r="I1468" s="120"/>
      <c r="J1468" s="120"/>
      <c r="K1468" s="120"/>
      <c r="L1468" s="178"/>
      <c r="M1468" s="113"/>
      <c r="N1468" s="113"/>
      <c r="O1468" s="113"/>
    </row>
    <row r="1469" spans="1:15" ht="11.25">
      <c r="A1469" s="120"/>
      <c r="B1469" s="242"/>
      <c r="C1469" s="120"/>
      <c r="D1469" s="120"/>
      <c r="E1469" s="120"/>
      <c r="F1469" s="120"/>
      <c r="G1469" s="120"/>
      <c r="H1469" s="120"/>
      <c r="I1469" s="120"/>
      <c r="J1469" s="120"/>
      <c r="K1469" s="120"/>
      <c r="L1469" s="178"/>
      <c r="M1469" s="113"/>
      <c r="N1469" s="113"/>
      <c r="O1469" s="113"/>
    </row>
    <row r="1470" spans="1:15" ht="11.25">
      <c r="A1470" s="120"/>
      <c r="B1470" s="242"/>
      <c r="C1470" s="120"/>
      <c r="D1470" s="120"/>
      <c r="E1470" s="120"/>
      <c r="F1470" s="120"/>
      <c r="G1470" s="120"/>
      <c r="H1470" s="120"/>
      <c r="I1470" s="120"/>
      <c r="J1470" s="120"/>
      <c r="K1470" s="120"/>
      <c r="L1470" s="178"/>
      <c r="M1470" s="113"/>
      <c r="N1470" s="113"/>
      <c r="O1470" s="113"/>
    </row>
    <row r="1471" spans="1:15" ht="11.25">
      <c r="A1471" s="120"/>
      <c r="B1471" s="242"/>
      <c r="C1471" s="120"/>
      <c r="D1471" s="120"/>
      <c r="E1471" s="120"/>
      <c r="F1471" s="120"/>
      <c r="G1471" s="120"/>
      <c r="H1471" s="120"/>
      <c r="I1471" s="120"/>
      <c r="J1471" s="120"/>
      <c r="K1471" s="120"/>
      <c r="L1471" s="178"/>
      <c r="M1471" s="113"/>
      <c r="N1471" s="113"/>
      <c r="O1471" s="113"/>
    </row>
    <row r="1472" spans="1:15" ht="11.25">
      <c r="A1472" s="120"/>
      <c r="B1472" s="242"/>
      <c r="C1472" s="120"/>
      <c r="D1472" s="120"/>
      <c r="E1472" s="120"/>
      <c r="F1472" s="120"/>
      <c r="G1472" s="120"/>
      <c r="H1472" s="120"/>
      <c r="I1472" s="120"/>
      <c r="J1472" s="120"/>
      <c r="K1472" s="120"/>
      <c r="L1472" s="178"/>
      <c r="M1472" s="113"/>
      <c r="N1472" s="113"/>
      <c r="O1472" s="113"/>
    </row>
    <row r="1473" spans="1:15" ht="11.25">
      <c r="A1473" s="120"/>
      <c r="B1473" s="242"/>
      <c r="C1473" s="120"/>
      <c r="D1473" s="120"/>
      <c r="E1473" s="120"/>
      <c r="F1473" s="120"/>
      <c r="G1473" s="120"/>
      <c r="H1473" s="120"/>
      <c r="I1473" s="120"/>
      <c r="J1473" s="120"/>
      <c r="K1473" s="120"/>
      <c r="L1473" s="178"/>
      <c r="M1473" s="113"/>
      <c r="N1473" s="113"/>
      <c r="O1473" s="113"/>
    </row>
    <row r="1474" spans="1:15" ht="11.25">
      <c r="A1474" s="120"/>
      <c r="B1474" s="242"/>
      <c r="C1474" s="120"/>
      <c r="D1474" s="120"/>
      <c r="E1474" s="120"/>
      <c r="F1474" s="120"/>
      <c r="G1474" s="120"/>
      <c r="H1474" s="120"/>
      <c r="I1474" s="120"/>
      <c r="J1474" s="120"/>
      <c r="K1474" s="120"/>
      <c r="L1474" s="178"/>
      <c r="M1474" s="113"/>
      <c r="N1474" s="113"/>
      <c r="O1474" s="113"/>
    </row>
    <row r="1475" spans="1:15" ht="11.25">
      <c r="A1475" s="120"/>
      <c r="B1475" s="242"/>
      <c r="C1475" s="120"/>
      <c r="D1475" s="120"/>
      <c r="E1475" s="120"/>
      <c r="F1475" s="120"/>
      <c r="G1475" s="120"/>
      <c r="H1475" s="120"/>
      <c r="I1475" s="120"/>
      <c r="J1475" s="120"/>
      <c r="K1475" s="120"/>
      <c r="L1475" s="178"/>
      <c r="M1475" s="113"/>
      <c r="N1475" s="113"/>
      <c r="O1475" s="113"/>
    </row>
    <row r="1476" spans="1:15" ht="11.25">
      <c r="A1476" s="120"/>
      <c r="B1476" s="242"/>
      <c r="C1476" s="120"/>
      <c r="D1476" s="120"/>
      <c r="E1476" s="120"/>
      <c r="F1476" s="120"/>
      <c r="G1476" s="120"/>
      <c r="H1476" s="120"/>
      <c r="I1476" s="120"/>
      <c r="J1476" s="120"/>
      <c r="K1476" s="120"/>
      <c r="L1476" s="178"/>
      <c r="M1476" s="113"/>
      <c r="N1476" s="113"/>
      <c r="O1476" s="113"/>
    </row>
    <row r="1477" spans="1:15" ht="11.25">
      <c r="A1477" s="120"/>
      <c r="B1477" s="242"/>
      <c r="C1477" s="120"/>
      <c r="D1477" s="120"/>
      <c r="E1477" s="120"/>
      <c r="F1477" s="120"/>
      <c r="G1477" s="120"/>
      <c r="H1477" s="120"/>
      <c r="I1477" s="120"/>
      <c r="J1477" s="120"/>
      <c r="K1477" s="120"/>
      <c r="L1477" s="178"/>
      <c r="M1477" s="113"/>
      <c r="N1477" s="113"/>
      <c r="O1477" s="113"/>
    </row>
  </sheetData>
  <sheetProtection password="A5D8" sheet="1" formatCells="0" formatColumns="0" formatRows="0"/>
  <mergeCells count="142">
    <mergeCell ref="S441:U441"/>
    <mergeCell ref="P441:R441"/>
    <mergeCell ref="M441:O441"/>
    <mergeCell ref="M193:O193"/>
    <mergeCell ref="M317:O317"/>
    <mergeCell ref="S224:U224"/>
    <mergeCell ref="P348:R348"/>
    <mergeCell ref="S410:U410"/>
    <mergeCell ref="P255:R255"/>
    <mergeCell ref="P317:R317"/>
    <mergeCell ref="V131:X131"/>
    <mergeCell ref="S131:U131"/>
    <mergeCell ref="P131:R131"/>
    <mergeCell ref="M131:O131"/>
    <mergeCell ref="V100:X100"/>
    <mergeCell ref="M255:O255"/>
    <mergeCell ref="V162:X162"/>
    <mergeCell ref="M224:O224"/>
    <mergeCell ref="V224:X224"/>
    <mergeCell ref="M162:O162"/>
    <mergeCell ref="V69:X69"/>
    <mergeCell ref="S69:U69"/>
    <mergeCell ref="P69:R69"/>
    <mergeCell ref="M69:O69"/>
    <mergeCell ref="M38:O38"/>
    <mergeCell ref="V38:X38"/>
    <mergeCell ref="S38:U38"/>
    <mergeCell ref="P38:R38"/>
    <mergeCell ref="V255:X255"/>
    <mergeCell ref="S255:U255"/>
    <mergeCell ref="V474:X474"/>
    <mergeCell ref="V475:X475"/>
    <mergeCell ref="V476:X476"/>
    <mergeCell ref="V477:X477"/>
    <mergeCell ref="V473:X473"/>
    <mergeCell ref="V441:X441"/>
    <mergeCell ref="S286:U286"/>
    <mergeCell ref="V286:X286"/>
    <mergeCell ref="B479:L479"/>
    <mergeCell ref="M479:O479"/>
    <mergeCell ref="B478:L478"/>
    <mergeCell ref="M379:O379"/>
    <mergeCell ref="M474:O474"/>
    <mergeCell ref="M478:O478"/>
    <mergeCell ref="M472:O472"/>
    <mergeCell ref="M410:O410"/>
    <mergeCell ref="S472:U472"/>
    <mergeCell ref="B476:L476"/>
    <mergeCell ref="M476:O476"/>
    <mergeCell ref="M475:O475"/>
    <mergeCell ref="V379:X379"/>
    <mergeCell ref="S379:U379"/>
    <mergeCell ref="S475:U475"/>
    <mergeCell ref="B473:L473"/>
    <mergeCell ref="B475:L475"/>
    <mergeCell ref="M473:O473"/>
    <mergeCell ref="S476:U476"/>
    <mergeCell ref="S480:U480"/>
    <mergeCell ref="V317:X317"/>
    <mergeCell ref="S317:U317"/>
    <mergeCell ref="V478:X478"/>
    <mergeCell ref="M477:O477"/>
    <mergeCell ref="P379:R379"/>
    <mergeCell ref="P477:R477"/>
    <mergeCell ref="M348:O348"/>
    <mergeCell ref="V480:X480"/>
    <mergeCell ref="M480:O480"/>
    <mergeCell ref="V479:X479"/>
    <mergeCell ref="S477:U477"/>
    <mergeCell ref="P475:R475"/>
    <mergeCell ref="V472:X472"/>
    <mergeCell ref="V410:X410"/>
    <mergeCell ref="P479:R479"/>
    <mergeCell ref="S474:U474"/>
    <mergeCell ref="S479:U479"/>
    <mergeCell ref="P474:R474"/>
    <mergeCell ref="M100:O100"/>
    <mergeCell ref="S162:U162"/>
    <mergeCell ref="P162:R162"/>
    <mergeCell ref="S193:U193"/>
    <mergeCell ref="P224:R224"/>
    <mergeCell ref="M286:O286"/>
    <mergeCell ref="B5:L5"/>
    <mergeCell ref="P6:R6"/>
    <mergeCell ref="S7:U7"/>
    <mergeCell ref="P5:R5"/>
    <mergeCell ref="P472:R472"/>
    <mergeCell ref="P473:R473"/>
    <mergeCell ref="S6:U6"/>
    <mergeCell ref="B472:L472"/>
    <mergeCell ref="P193:R193"/>
    <mergeCell ref="S348:U348"/>
    <mergeCell ref="A3:L3"/>
    <mergeCell ref="M3:O3"/>
    <mergeCell ref="B6:L6"/>
    <mergeCell ref="B474:L474"/>
    <mergeCell ref="P100:R100"/>
    <mergeCell ref="B193:L193"/>
    <mergeCell ref="B255:L255"/>
    <mergeCell ref="P3:R3"/>
    <mergeCell ref="P410:R410"/>
    <mergeCell ref="P286:R286"/>
    <mergeCell ref="V6:X6"/>
    <mergeCell ref="M5:O5"/>
    <mergeCell ref="M6:O6"/>
    <mergeCell ref="S3:U3"/>
    <mergeCell ref="S5:U5"/>
    <mergeCell ref="S478:U478"/>
    <mergeCell ref="P478:R478"/>
    <mergeCell ref="P476:R476"/>
    <mergeCell ref="S100:U100"/>
    <mergeCell ref="S473:U473"/>
    <mergeCell ref="B485:L485"/>
    <mergeCell ref="B286:L286"/>
    <mergeCell ref="B317:L317"/>
    <mergeCell ref="B348:L348"/>
    <mergeCell ref="B379:L379"/>
    <mergeCell ref="A2:Y2"/>
    <mergeCell ref="Y3:Y4"/>
    <mergeCell ref="A4:A6"/>
    <mergeCell ref="V3:X3"/>
    <mergeCell ref="V5:X5"/>
    <mergeCell ref="V7:X7"/>
    <mergeCell ref="B69:L69"/>
    <mergeCell ref="B7:L7"/>
    <mergeCell ref="V193:X193"/>
    <mergeCell ref="B483:L483"/>
    <mergeCell ref="B38:L38"/>
    <mergeCell ref="V348:X348"/>
    <mergeCell ref="M7:O7"/>
    <mergeCell ref="P7:R7"/>
    <mergeCell ref="P480:R480"/>
    <mergeCell ref="B484:L484"/>
    <mergeCell ref="B100:L100"/>
    <mergeCell ref="B131:L131"/>
    <mergeCell ref="B162:L162"/>
    <mergeCell ref="B224:L224"/>
    <mergeCell ref="B482:L482"/>
    <mergeCell ref="B480:L480"/>
    <mergeCell ref="B410:L410"/>
    <mergeCell ref="B441:L441"/>
    <mergeCell ref="B477:L477"/>
  </mergeCells>
  <conditionalFormatting sqref="C8:C17 C54:C68 C85:C99 C116:C130 C147:C161 C178:C192 C194:C199 C225:C231 C256:C261 C287:C292 C318:C323 C349:C354 C380:C386 C411:C416 C442:C448 C33:C37 C215:C223 C247:C254 C277:C285 C308:C316 C339:C347 C370:C378 C402:C409 C432:C440 C464:C471">
    <cfRule type="expression" priority="21" dxfId="0" stopIfTrue="1">
      <formula>$AB$4="NIE"</formula>
    </cfRule>
  </conditionalFormatting>
  <conditionalFormatting sqref="C18:C20 C26">
    <cfRule type="expression" priority="20" dxfId="0" stopIfTrue="1">
      <formula>$AB$4="NIE"</formula>
    </cfRule>
  </conditionalFormatting>
  <conditionalFormatting sqref="C32">
    <cfRule type="expression" priority="19" dxfId="0" stopIfTrue="1">
      <formula>$AB$4="NIE"</formula>
    </cfRule>
  </conditionalFormatting>
  <conditionalFormatting sqref="C22:C25">
    <cfRule type="expression" priority="18" dxfId="0" stopIfTrue="1">
      <formula>$AB$4="NIE"</formula>
    </cfRule>
  </conditionalFormatting>
  <conditionalFormatting sqref="C21">
    <cfRule type="expression" priority="17" dxfId="0" stopIfTrue="1">
      <formula>$AB$4="NIE"</formula>
    </cfRule>
  </conditionalFormatting>
  <conditionalFormatting sqref="C27:C31">
    <cfRule type="expression" priority="16" dxfId="0" stopIfTrue="1">
      <formula>$AB$4="NIE"</formula>
    </cfRule>
  </conditionalFormatting>
  <conditionalFormatting sqref="C39:C51 C53">
    <cfRule type="expression" priority="15" dxfId="0" stopIfTrue="1">
      <formula>$AB$4="NIE"</formula>
    </cfRule>
  </conditionalFormatting>
  <conditionalFormatting sqref="C52">
    <cfRule type="expression" priority="14" dxfId="0" stopIfTrue="1">
      <formula>$AB$4="NIE"</formula>
    </cfRule>
  </conditionalFormatting>
  <conditionalFormatting sqref="C70:C84">
    <cfRule type="expression" priority="13" dxfId="0" stopIfTrue="1">
      <formula>$AB$4="NIE"</formula>
    </cfRule>
  </conditionalFormatting>
  <conditionalFormatting sqref="C101:C115">
    <cfRule type="expression" priority="12" dxfId="0" stopIfTrue="1">
      <formula>$AB$4="NIE"</formula>
    </cfRule>
  </conditionalFormatting>
  <conditionalFormatting sqref="C132:C146">
    <cfRule type="expression" priority="11" dxfId="0" stopIfTrue="1">
      <formula>$AB$4="NIE"</formula>
    </cfRule>
  </conditionalFormatting>
  <conditionalFormatting sqref="C163:C177">
    <cfRule type="expression" priority="10" dxfId="0" stopIfTrue="1">
      <formula>$AB$4="NIE"</formula>
    </cfRule>
  </conditionalFormatting>
  <conditionalFormatting sqref="C200:C214">
    <cfRule type="expression" priority="9" dxfId="0" stopIfTrue="1">
      <formula>$AB$4="NIE"</formula>
    </cfRule>
  </conditionalFormatting>
  <conditionalFormatting sqref="C232:C246">
    <cfRule type="expression" priority="8" dxfId="0" stopIfTrue="1">
      <formula>$AB$4="NIE"</formula>
    </cfRule>
  </conditionalFormatting>
  <conditionalFormatting sqref="C262:C276">
    <cfRule type="expression" priority="7" dxfId="0" stopIfTrue="1">
      <formula>$AB$4="NIE"</formula>
    </cfRule>
  </conditionalFormatting>
  <conditionalFormatting sqref="C293:C307">
    <cfRule type="expression" priority="6" dxfId="0" stopIfTrue="1">
      <formula>$AB$4="NIE"</formula>
    </cfRule>
  </conditionalFormatting>
  <conditionalFormatting sqref="C324:C338">
    <cfRule type="expression" priority="5" dxfId="0" stopIfTrue="1">
      <formula>$AB$4="NIE"</formula>
    </cfRule>
  </conditionalFormatting>
  <conditionalFormatting sqref="C355:C369">
    <cfRule type="expression" priority="4" dxfId="0" stopIfTrue="1">
      <formula>$AB$4="NIE"</formula>
    </cfRule>
  </conditionalFormatting>
  <conditionalFormatting sqref="C387:C401">
    <cfRule type="expression" priority="3" dxfId="0" stopIfTrue="1">
      <formula>$AB$4="NIE"</formula>
    </cfRule>
  </conditionalFormatting>
  <conditionalFormatting sqref="C417:C431">
    <cfRule type="expression" priority="2" dxfId="0" stopIfTrue="1">
      <formula>$AB$4="NIE"</formula>
    </cfRule>
  </conditionalFormatting>
  <conditionalFormatting sqref="C449:C463">
    <cfRule type="expression" priority="1" dxfId="0" stopIfTrue="1">
      <formula>$AB$4="NIE"</formula>
    </cfRule>
  </conditionalFormatting>
  <dataValidations count="3">
    <dataValidation type="textLength" operator="lessThanOrEqual" allowBlank="1" showInputMessage="1" showErrorMessage="1" prompt="Max. 200 znaków!" error="Max. 200 znaków!" sqref="B225:B254 B349:B378 B318:B347 B287:B316 B256:B285 B380:B409 B194:B223 B39:B68 B163:B192 B132:B161 B101:B130 B411:B440 B70:B99 B8:B37 B442:B471">
      <formula1>200</formula1>
    </dataValidation>
    <dataValidation type="list" operator="lessThanOrEqual" allowBlank="1" showErrorMessage="1" prompt="Max. 4 znaki!" error="Wybierz z listy." sqref="C287:C316 C256:C285 C225:C254 C194:C223 C39:C68 C163:C192 C132:C161 C101:C130 C70:C99 C8:C37 C411:C440 C380:C409 C349:C378 C318:C347 C442:C471">
      <formula1>$AA$8:$AA$17</formula1>
    </dataValidation>
    <dataValidation type="list" allowBlank="1" showInputMessage="1" showErrorMessage="1" sqref="D8:K37 D70:K99 D101:K130 D132:K161 D163:K192 D39:K68 D194:K223 D225:K254 D256:K285 D287:K316 D318:K347 D349:K378 D380:K409 D411:K440 D442:K471">
      <formula1>"T,N"</formula1>
    </dataValidation>
  </dataValidations>
  <printOptions horizontalCentered="1"/>
  <pageMargins left="0.5905511811023623" right="0.5905511811023623" top="0.5905511811023623" bottom="0.7874015748031497" header="0" footer="0"/>
  <pageSetup fitToHeight="0" fitToWidth="1" horizontalDpi="600" verticalDpi="600" orientation="landscape" paperSize="9" scale="67" r:id="rId1"/>
  <headerFooter alignWithMargins="0">
    <oddFooter>&amp;L&amp;T              &amp;D
&amp;CStrona &amp;P z &amp;N
&amp;R&amp;A
</oddFooter>
  </headerFooter>
</worksheet>
</file>

<file path=xl/worksheets/sheet11.xml><?xml version="1.0" encoding="utf-8"?>
<worksheet xmlns="http://schemas.openxmlformats.org/spreadsheetml/2006/main" xmlns:r="http://schemas.openxmlformats.org/officeDocument/2006/relationships">
  <sheetPr codeName="Arkusz11">
    <pageSetUpPr fitToPage="1"/>
  </sheetPr>
  <dimension ref="A1:AN274"/>
  <sheetViews>
    <sheetView zoomScale="85" zoomScaleNormal="85" zoomScalePageLayoutView="0" workbookViewId="0" topLeftCell="A1">
      <pane xSplit="1" ySplit="2" topLeftCell="B3" activePane="bottomRight" state="frozen"/>
      <selection pane="topLeft" activeCell="J243" sqref="J243"/>
      <selection pane="topRight" activeCell="J243" sqref="J243"/>
      <selection pane="bottomLeft" activeCell="J243" sqref="J243"/>
      <selection pane="bottomRight" activeCell="J243" sqref="J243"/>
    </sheetView>
  </sheetViews>
  <sheetFormatPr defaultColWidth="9.140625" defaultRowHeight="12.75"/>
  <cols>
    <col min="1" max="1" width="6.00390625" style="301" customWidth="1"/>
    <col min="2" max="2" width="80.140625" style="302" customWidth="1"/>
    <col min="3" max="3" width="30.140625" style="3" customWidth="1"/>
    <col min="4" max="4" width="8.7109375" style="3" customWidth="1"/>
    <col min="5" max="5" width="28.7109375" style="1" hidden="1" customWidth="1"/>
    <col min="6" max="7" width="0" style="95" hidden="1" customWidth="1"/>
    <col min="8" max="20" width="9.140625" style="1" customWidth="1"/>
    <col min="21" max="40" width="9.140625" style="93" customWidth="1"/>
    <col min="41" max="16384" width="9.140625" style="3" customWidth="1"/>
  </cols>
  <sheetData>
    <row r="1" spans="1:4" ht="15" thickBot="1">
      <c r="A1" s="285"/>
      <c r="B1" s="286"/>
      <c r="C1" s="1"/>
      <c r="D1" s="1"/>
    </row>
    <row r="2" spans="1:4" ht="27" customHeight="1" thickBot="1">
      <c r="A2" s="903" t="s">
        <v>28</v>
      </c>
      <c r="B2" s="904"/>
      <c r="C2" s="904"/>
      <c r="D2" s="905"/>
    </row>
    <row r="3" spans="1:7" ht="15" thickBot="1">
      <c r="A3" s="287"/>
      <c r="B3" s="286"/>
      <c r="C3" s="132"/>
      <c r="D3" s="1"/>
      <c r="F3" s="288" t="s">
        <v>150</v>
      </c>
      <c r="G3" s="95" t="str">
        <f>Wnioskodawca!$G$56</f>
        <v>NIE</v>
      </c>
    </row>
    <row r="4" spans="1:4" ht="21" customHeight="1" thickBot="1">
      <c r="A4" s="908" t="s">
        <v>645</v>
      </c>
      <c r="B4" s="909"/>
      <c r="C4" s="86"/>
      <c r="D4" s="289" t="s">
        <v>371</v>
      </c>
    </row>
    <row r="5" spans="1:7" ht="16.5" thickBot="1">
      <c r="A5" s="287"/>
      <c r="B5" s="290"/>
      <c r="C5" s="291"/>
      <c r="D5" s="292"/>
      <c r="E5" s="345"/>
      <c r="F5" s="346" t="s">
        <v>7</v>
      </c>
      <c r="G5" s="347">
        <f>COUNTIF(C4:C15,"=zawierającymi")+COUNTIF(C4:C15,"=częściowo zawierającymi")</f>
        <v>0</v>
      </c>
    </row>
    <row r="6" spans="1:7" ht="18" customHeight="1">
      <c r="A6" s="906" t="str">
        <f>"Partner "&amp;Wnioskodawca!G73&amp;" oświadcza, iż kwoty wykazane w budżecie projektu są kwotami: "</f>
        <v>Partner  oświadcza, iż kwoty wykazane w budżecie projektu są kwotami: </v>
      </c>
      <c r="B6" s="907"/>
      <c r="C6" s="87"/>
      <c r="D6" s="353" t="s">
        <v>371</v>
      </c>
      <c r="E6" s="90"/>
      <c r="F6" s="349" t="s">
        <v>354</v>
      </c>
      <c r="G6" s="350">
        <f>COUNTIF(Budżet_szczegółowy!$D$8:$D$471,"=T")</f>
        <v>0</v>
      </c>
    </row>
    <row r="7" spans="1:7" ht="18" customHeight="1">
      <c r="A7" s="882" t="str">
        <f>"Partner "&amp;Wnioskodawca!G91&amp;" oświadcza, iż kwoty wykazane w budżecie projektu są kwotami: "</f>
        <v>Partner  oświadcza, iż kwoty wykazane w budżecie projektu są kwotami: </v>
      </c>
      <c r="B7" s="883"/>
      <c r="C7" s="54"/>
      <c r="D7" s="354" t="s">
        <v>371</v>
      </c>
      <c r="E7" s="90"/>
      <c r="F7" s="349" t="s">
        <v>355</v>
      </c>
      <c r="G7" s="350">
        <f>COUNTIF(Budżet_szczegółowy!$E$8:$E$471,"=T")</f>
        <v>0</v>
      </c>
    </row>
    <row r="8" spans="1:7" ht="18" customHeight="1">
      <c r="A8" s="882" t="str">
        <f>"Partner "&amp;Wnioskodawca!G109&amp;" oświadcza, iż kwoty wykazane w budżecie projektu są kwotami: "</f>
        <v>Partner  oświadcza, iż kwoty wykazane w budżecie projektu są kwotami: </v>
      </c>
      <c r="B8" s="883"/>
      <c r="C8" s="54"/>
      <c r="D8" s="354" t="s">
        <v>371</v>
      </c>
      <c r="E8" s="90"/>
      <c r="F8" s="349" t="s">
        <v>356</v>
      </c>
      <c r="G8" s="350">
        <f>COUNTIF(Budżet_szczegółowy!F$8:F$471,"=T")</f>
        <v>0</v>
      </c>
    </row>
    <row r="9" spans="1:7" ht="18" customHeight="1">
      <c r="A9" s="882" t="str">
        <f>"Partner "&amp;Wnioskodawca!G127&amp;" oświadcza, iż kwoty wykazane w budżecie projektu są kwotami: "</f>
        <v>Partner  oświadcza, iż kwoty wykazane w budżecie projektu są kwotami: </v>
      </c>
      <c r="B9" s="883"/>
      <c r="C9" s="54"/>
      <c r="D9" s="354" t="s">
        <v>371</v>
      </c>
      <c r="E9" s="90"/>
      <c r="F9" s="349" t="s">
        <v>357</v>
      </c>
      <c r="G9" s="350">
        <f>COUNTIF(Budżet_szczegółowy!G$8:G$471,"=T")</f>
        <v>0</v>
      </c>
    </row>
    <row r="10" spans="1:7" ht="18" customHeight="1">
      <c r="A10" s="882" t="str">
        <f>"Partner "&amp;Wnioskodawca!G145&amp;" oświadcza, iż kwoty wykazane w budżecie projektu są kwotami: "</f>
        <v>Partner  oświadcza, iż kwoty wykazane w budżecie projektu są kwotami: </v>
      </c>
      <c r="B10" s="883"/>
      <c r="C10" s="54"/>
      <c r="D10" s="354" t="s">
        <v>371</v>
      </c>
      <c r="E10" s="90"/>
      <c r="F10" s="349" t="s">
        <v>358</v>
      </c>
      <c r="G10" s="350">
        <f>COUNTIF(Budżet_szczegółowy!H$8:H$471,"=T")</f>
        <v>0</v>
      </c>
    </row>
    <row r="11" spans="1:7" ht="18" customHeight="1">
      <c r="A11" s="882" t="str">
        <f>"Partner "&amp;Wnioskodawca!G163&amp;" oświadcza, iż kwoty wykazane w budżecie projektu są kwotami: "</f>
        <v>Partner  oświadcza, iż kwoty wykazane w budżecie projektu są kwotami: </v>
      </c>
      <c r="B11" s="883"/>
      <c r="C11" s="54"/>
      <c r="D11" s="354" t="s">
        <v>371</v>
      </c>
      <c r="E11" s="90"/>
      <c r="F11" s="349" t="s">
        <v>359</v>
      </c>
      <c r="G11" s="350">
        <f>COUNTIF(Budżet_szczegółowy!I$8:I$471,"=T")</f>
        <v>0</v>
      </c>
    </row>
    <row r="12" spans="1:7" ht="18" customHeight="1">
      <c r="A12" s="882" t="str">
        <f>"Partner "&amp;Wnioskodawca!G181&amp;" oświadcza, iż kwoty wykazane w budżecie projektu są kwotami: "</f>
        <v>Partner  oświadcza, iż kwoty wykazane w budżecie projektu są kwotami: </v>
      </c>
      <c r="B12" s="883"/>
      <c r="C12" s="54"/>
      <c r="D12" s="354" t="s">
        <v>371</v>
      </c>
      <c r="E12" s="90"/>
      <c r="F12" s="349" t="s">
        <v>1</v>
      </c>
      <c r="G12" s="350">
        <f>COUNTIF(Budżet_szczegółowy!J$8:J$471,"=T")</f>
        <v>0</v>
      </c>
    </row>
    <row r="13" spans="1:7" ht="18" customHeight="1">
      <c r="A13" s="882" t="str">
        <f>"Partner "&amp;Wnioskodawca!G199&amp;" oświadcza, iż kwoty wykazane w budżecie projektu są kwotami: "</f>
        <v>Partner  oświadcza, iż kwoty wykazane w budżecie projektu są kwotami: </v>
      </c>
      <c r="B13" s="883"/>
      <c r="C13" s="54"/>
      <c r="D13" s="354" t="s">
        <v>371</v>
      </c>
      <c r="E13" s="90"/>
      <c r="F13" s="349" t="s">
        <v>360</v>
      </c>
      <c r="G13" s="350">
        <f>COUNTIF(Budżet_szczegółowy!K$8:K$471,"=T")</f>
        <v>0</v>
      </c>
    </row>
    <row r="14" spans="1:7" ht="18" customHeight="1">
      <c r="A14" s="882" t="str">
        <f>"Partner "&amp;Wnioskodawca!G217&amp;" oświadcza, iż kwoty wykazane w budżecie projektu są kwotami: "</f>
        <v>Partner  oświadcza, iż kwoty wykazane w budżecie projektu są kwotami: </v>
      </c>
      <c r="B14" s="883"/>
      <c r="C14" s="54"/>
      <c r="D14" s="354" t="s">
        <v>371</v>
      </c>
      <c r="E14" s="90"/>
      <c r="F14" s="349" t="s">
        <v>111</v>
      </c>
      <c r="G14" s="350">
        <f>COUNTIF(Budżet_ogółem!A6:A20,"=TAK")</f>
        <v>0</v>
      </c>
    </row>
    <row r="15" spans="1:7" ht="18" customHeight="1" thickBot="1">
      <c r="A15" s="890" t="str">
        <f>"Partner "&amp;Wnioskodawca!G235&amp;" oświadcza, iż kwoty wykazane w budżecie projektu są kwotami: "</f>
        <v>Partner  oświadcza, iż kwoty wykazane w budżecie projektu są kwotami: </v>
      </c>
      <c r="B15" s="891"/>
      <c r="C15" s="88"/>
      <c r="D15" s="355" t="s">
        <v>371</v>
      </c>
      <c r="E15" s="90"/>
      <c r="F15" s="349" t="s">
        <v>112</v>
      </c>
      <c r="G15" s="350">
        <f>G10+G11</f>
        <v>0</v>
      </c>
    </row>
    <row r="16" spans="1:7" ht="29.25" customHeight="1" thickBot="1">
      <c r="A16" s="293"/>
      <c r="B16" s="294"/>
      <c r="C16" s="295"/>
      <c r="D16" s="296"/>
      <c r="E16" s="348"/>
      <c r="F16" s="90" t="s">
        <v>8</v>
      </c>
      <c r="G16" s="350">
        <f>G12+G13</f>
        <v>0</v>
      </c>
    </row>
    <row r="17" spans="1:7" ht="15">
      <c r="A17" s="356">
        <v>1</v>
      </c>
      <c r="B17" s="884" t="s">
        <v>10</v>
      </c>
      <c r="C17" s="885"/>
      <c r="D17" s="886"/>
      <c r="E17" s="351"/>
      <c r="F17" s="351" t="s">
        <v>9</v>
      </c>
      <c r="G17" s="352">
        <f>IF(Budżet_ogółem!$G$41&gt;0,1,0)</f>
        <v>0</v>
      </c>
    </row>
    <row r="18" spans="1:4" ht="12.75">
      <c r="A18" s="887"/>
      <c r="B18" s="888"/>
      <c r="C18" s="888"/>
      <c r="D18" s="889"/>
    </row>
    <row r="19" spans="1:4" ht="12.75">
      <c r="A19" s="879"/>
      <c r="B19" s="880"/>
      <c r="C19" s="880"/>
      <c r="D19" s="881"/>
    </row>
    <row r="20" spans="1:4" ht="12.75">
      <c r="A20" s="879"/>
      <c r="B20" s="880"/>
      <c r="C20" s="880"/>
      <c r="D20" s="881"/>
    </row>
    <row r="21" spans="1:4" ht="12.75">
      <c r="A21" s="879"/>
      <c r="B21" s="880"/>
      <c r="C21" s="880"/>
      <c r="D21" s="881"/>
    </row>
    <row r="22" spans="1:4" ht="13.5" thickBot="1">
      <c r="A22" s="892"/>
      <c r="B22" s="893"/>
      <c r="C22" s="893"/>
      <c r="D22" s="894"/>
    </row>
    <row r="23" spans="1:4" ht="15" thickBot="1">
      <c r="A23" s="667"/>
      <c r="B23" s="667"/>
      <c r="C23" s="667"/>
      <c r="D23" s="667"/>
    </row>
    <row r="24" spans="1:4" ht="31.5" customHeight="1">
      <c r="A24" s="297">
        <v>2</v>
      </c>
      <c r="B24" s="884" t="s">
        <v>375</v>
      </c>
      <c r="C24" s="885"/>
      <c r="D24" s="886"/>
    </row>
    <row r="25" spans="1:4" ht="12.75">
      <c r="A25" s="887"/>
      <c r="B25" s="888"/>
      <c r="C25" s="888"/>
      <c r="D25" s="889"/>
    </row>
    <row r="26" spans="1:4" ht="12.75">
      <c r="A26" s="879"/>
      <c r="B26" s="880"/>
      <c r="C26" s="880"/>
      <c r="D26" s="881"/>
    </row>
    <row r="27" spans="1:4" ht="12.75">
      <c r="A27" s="879"/>
      <c r="B27" s="880"/>
      <c r="C27" s="880"/>
      <c r="D27" s="881"/>
    </row>
    <row r="28" spans="1:4" ht="12.75" customHeight="1">
      <c r="A28" s="879"/>
      <c r="B28" s="880"/>
      <c r="C28" s="880"/>
      <c r="D28" s="881"/>
    </row>
    <row r="29" spans="1:4" ht="13.5" thickBot="1">
      <c r="A29" s="892"/>
      <c r="B29" s="893"/>
      <c r="C29" s="893"/>
      <c r="D29" s="894"/>
    </row>
    <row r="30" spans="1:4" ht="15" thickBot="1">
      <c r="A30" s="667"/>
      <c r="B30" s="667"/>
      <c r="C30" s="667"/>
      <c r="D30" s="667"/>
    </row>
    <row r="31" spans="1:4" ht="19.5" customHeight="1">
      <c r="A31" s="297">
        <v>3</v>
      </c>
      <c r="B31" s="900" t="s">
        <v>373</v>
      </c>
      <c r="C31" s="901"/>
      <c r="D31" s="902"/>
    </row>
    <row r="32" spans="1:4" ht="12.75">
      <c r="A32" s="887"/>
      <c r="B32" s="888"/>
      <c r="C32" s="888"/>
      <c r="D32" s="889"/>
    </row>
    <row r="33" spans="1:4" ht="12.75">
      <c r="A33" s="879"/>
      <c r="B33" s="880"/>
      <c r="C33" s="880"/>
      <c r="D33" s="881"/>
    </row>
    <row r="34" spans="1:4" ht="12.75">
      <c r="A34" s="879"/>
      <c r="B34" s="880"/>
      <c r="C34" s="880"/>
      <c r="D34" s="881"/>
    </row>
    <row r="35" spans="1:4" ht="12.75">
      <c r="A35" s="879"/>
      <c r="B35" s="880"/>
      <c r="C35" s="880"/>
      <c r="D35" s="881"/>
    </row>
    <row r="36" spans="1:4" ht="13.5" thickBot="1">
      <c r="A36" s="892"/>
      <c r="B36" s="893"/>
      <c r="C36" s="893"/>
      <c r="D36" s="894"/>
    </row>
    <row r="37" spans="1:6" ht="15" thickBot="1">
      <c r="A37" s="667"/>
      <c r="B37" s="667"/>
      <c r="C37" s="667"/>
      <c r="D37" s="667"/>
      <c r="F37" s="299"/>
    </row>
    <row r="38" spans="1:6" ht="21.75" customHeight="1">
      <c r="A38" s="298">
        <v>4</v>
      </c>
      <c r="B38" s="895" t="s">
        <v>44</v>
      </c>
      <c r="C38" s="896"/>
      <c r="D38" s="897"/>
      <c r="F38" s="135"/>
    </row>
    <row r="39" spans="1:4" ht="12.75">
      <c r="A39" s="887"/>
      <c r="B39" s="898"/>
      <c r="C39" s="898"/>
      <c r="D39" s="899"/>
    </row>
    <row r="40" spans="1:4" ht="12.75">
      <c r="A40" s="879"/>
      <c r="B40" s="880"/>
      <c r="C40" s="880"/>
      <c r="D40" s="881"/>
    </row>
    <row r="41" spans="1:4" ht="12.75">
      <c r="A41" s="879"/>
      <c r="B41" s="880"/>
      <c r="C41" s="880"/>
      <c r="D41" s="881"/>
    </row>
    <row r="42" spans="1:4" ht="12.75">
      <c r="A42" s="879"/>
      <c r="B42" s="880"/>
      <c r="C42" s="880"/>
      <c r="D42" s="881"/>
    </row>
    <row r="43" spans="1:4" ht="13.5" thickBot="1">
      <c r="A43" s="892"/>
      <c r="B43" s="893"/>
      <c r="C43" s="893"/>
      <c r="D43" s="894"/>
    </row>
    <row r="44" spans="1:4" ht="15" thickBot="1">
      <c r="A44" s="667"/>
      <c r="B44" s="667"/>
      <c r="C44" s="667"/>
      <c r="D44" s="667"/>
    </row>
    <row r="45" spans="1:4" ht="22.5" customHeight="1">
      <c r="A45" s="297">
        <v>5</v>
      </c>
      <c r="B45" s="884" t="s">
        <v>374</v>
      </c>
      <c r="C45" s="885"/>
      <c r="D45" s="886"/>
    </row>
    <row r="46" spans="1:4" ht="14.25" customHeight="1">
      <c r="A46" s="887"/>
      <c r="B46" s="888"/>
      <c r="C46" s="888"/>
      <c r="D46" s="889"/>
    </row>
    <row r="47" spans="1:4" ht="12.75">
      <c r="A47" s="879"/>
      <c r="B47" s="880"/>
      <c r="C47" s="880"/>
      <c r="D47" s="881"/>
    </row>
    <row r="48" spans="1:4" ht="12.75">
      <c r="A48" s="879"/>
      <c r="B48" s="880"/>
      <c r="C48" s="880"/>
      <c r="D48" s="881"/>
    </row>
    <row r="49" spans="1:4" ht="12.75">
      <c r="A49" s="879"/>
      <c r="B49" s="880"/>
      <c r="C49" s="880"/>
      <c r="D49" s="881"/>
    </row>
    <row r="50" spans="1:4" ht="13.5" thickBot="1">
      <c r="A50" s="892"/>
      <c r="B50" s="893"/>
      <c r="C50" s="893"/>
      <c r="D50" s="894"/>
    </row>
    <row r="51" spans="1:4" ht="15" thickBot="1">
      <c r="A51" s="667"/>
      <c r="B51" s="667"/>
      <c r="C51" s="667"/>
      <c r="D51" s="667"/>
    </row>
    <row r="52" spans="1:4" ht="34.5" customHeight="1">
      <c r="A52" s="300">
        <v>6</v>
      </c>
      <c r="B52" s="884" t="s">
        <v>542</v>
      </c>
      <c r="C52" s="885"/>
      <c r="D52" s="886"/>
    </row>
    <row r="53" spans="1:4" ht="12.75">
      <c r="A53" s="887"/>
      <c r="B53" s="888"/>
      <c r="C53" s="888"/>
      <c r="D53" s="889"/>
    </row>
    <row r="54" spans="1:4" ht="12.75" customHeight="1">
      <c r="A54" s="879"/>
      <c r="B54" s="880"/>
      <c r="C54" s="880"/>
      <c r="D54" s="881"/>
    </row>
    <row r="55" spans="1:4" ht="12.75">
      <c r="A55" s="879"/>
      <c r="B55" s="880"/>
      <c r="C55" s="880"/>
      <c r="D55" s="881"/>
    </row>
    <row r="56" spans="1:4" ht="12.75">
      <c r="A56" s="879"/>
      <c r="B56" s="880"/>
      <c r="C56" s="880"/>
      <c r="D56" s="881"/>
    </row>
    <row r="57" spans="1:4" ht="12.75" customHeight="1">
      <c r="A57" s="879"/>
      <c r="B57" s="880"/>
      <c r="C57" s="880"/>
      <c r="D57" s="881"/>
    </row>
    <row r="58" spans="1:4" ht="12.75" customHeight="1">
      <c r="A58" s="879"/>
      <c r="B58" s="880"/>
      <c r="C58" s="880"/>
      <c r="D58" s="881"/>
    </row>
    <row r="59" spans="1:4" ht="12.75" customHeight="1">
      <c r="A59" s="879"/>
      <c r="B59" s="880"/>
      <c r="C59" s="880"/>
      <c r="D59" s="881"/>
    </row>
    <row r="60" spans="1:4" ht="12.75" customHeight="1">
      <c r="A60" s="879"/>
      <c r="B60" s="880"/>
      <c r="C60" s="880"/>
      <c r="D60" s="881"/>
    </row>
    <row r="61" spans="1:4" ht="12.75" customHeight="1">
      <c r="A61" s="879"/>
      <c r="B61" s="880"/>
      <c r="C61" s="880"/>
      <c r="D61" s="881"/>
    </row>
    <row r="62" spans="1:4" ht="12.75" customHeight="1">
      <c r="A62" s="879"/>
      <c r="B62" s="880"/>
      <c r="C62" s="880"/>
      <c r="D62" s="881"/>
    </row>
    <row r="63" spans="1:4" ht="12.75" customHeight="1">
      <c r="A63" s="879"/>
      <c r="B63" s="880"/>
      <c r="C63" s="880"/>
      <c r="D63" s="881"/>
    </row>
    <row r="64" spans="1:4" ht="12.75" customHeight="1">
      <c r="A64" s="879"/>
      <c r="B64" s="880"/>
      <c r="C64" s="880"/>
      <c r="D64" s="881"/>
    </row>
    <row r="65" spans="1:4" ht="12.75" customHeight="1">
      <c r="A65" s="879"/>
      <c r="B65" s="880"/>
      <c r="C65" s="880"/>
      <c r="D65" s="881"/>
    </row>
    <row r="66" spans="1:4" ht="12.75" customHeight="1">
      <c r="A66" s="879"/>
      <c r="B66" s="880"/>
      <c r="C66" s="880"/>
      <c r="D66" s="881"/>
    </row>
    <row r="67" spans="1:4" ht="13.5" thickBot="1">
      <c r="A67" s="892"/>
      <c r="B67" s="893"/>
      <c r="C67" s="893"/>
      <c r="D67" s="894"/>
    </row>
    <row r="68" spans="1:4" ht="15" thickBot="1">
      <c r="A68" s="667"/>
      <c r="B68" s="667"/>
      <c r="C68" s="667"/>
      <c r="D68" s="667"/>
    </row>
    <row r="69" spans="1:4" ht="20.25" customHeight="1">
      <c r="A69" s="297">
        <v>7</v>
      </c>
      <c r="B69" s="884" t="s">
        <v>377</v>
      </c>
      <c r="C69" s="885"/>
      <c r="D69" s="886"/>
    </row>
    <row r="70" spans="1:4" ht="12.75">
      <c r="A70" s="887"/>
      <c r="B70" s="888"/>
      <c r="C70" s="888"/>
      <c r="D70" s="889"/>
    </row>
    <row r="71" spans="1:4" ht="12.75">
      <c r="A71" s="879"/>
      <c r="B71" s="880"/>
      <c r="C71" s="880"/>
      <c r="D71" s="881"/>
    </row>
    <row r="72" spans="1:4" ht="12.75">
      <c r="A72" s="879"/>
      <c r="B72" s="880"/>
      <c r="C72" s="880"/>
      <c r="D72" s="881"/>
    </row>
    <row r="73" spans="1:4" ht="12.75">
      <c r="A73" s="879"/>
      <c r="B73" s="880"/>
      <c r="C73" s="880"/>
      <c r="D73" s="881"/>
    </row>
    <row r="74" spans="1:4" ht="13.5" thickBot="1">
      <c r="A74" s="892"/>
      <c r="B74" s="893"/>
      <c r="C74" s="893"/>
      <c r="D74" s="894"/>
    </row>
    <row r="75" spans="1:4" ht="15" thickBot="1">
      <c r="A75" s="667"/>
      <c r="B75" s="667"/>
      <c r="C75" s="667"/>
      <c r="D75" s="667"/>
    </row>
    <row r="76" spans="1:4" ht="31.5" customHeight="1">
      <c r="A76" s="356">
        <v>8</v>
      </c>
      <c r="B76" s="884" t="s">
        <v>541</v>
      </c>
      <c r="C76" s="885"/>
      <c r="D76" s="886"/>
    </row>
    <row r="77" spans="1:4" ht="12.75">
      <c r="A77" s="887"/>
      <c r="B77" s="888"/>
      <c r="C77" s="888"/>
      <c r="D77" s="889"/>
    </row>
    <row r="78" spans="1:4" ht="12.75" customHeight="1">
      <c r="A78" s="879"/>
      <c r="B78" s="880"/>
      <c r="C78" s="880"/>
      <c r="D78" s="881"/>
    </row>
    <row r="79" spans="1:4" ht="12.75" customHeight="1" thickBot="1">
      <c r="A79" s="892"/>
      <c r="B79" s="893"/>
      <c r="C79" s="893"/>
      <c r="D79" s="894"/>
    </row>
    <row r="80" spans="1:4" ht="15" thickBot="1">
      <c r="A80" s="285"/>
      <c r="B80" s="1"/>
      <c r="C80" s="1"/>
      <c r="D80" s="1"/>
    </row>
    <row r="81" spans="1:4" ht="18" customHeight="1">
      <c r="A81" s="297">
        <v>9</v>
      </c>
      <c r="B81" s="884" t="s">
        <v>376</v>
      </c>
      <c r="C81" s="885"/>
      <c r="D81" s="886"/>
    </row>
    <row r="82" spans="1:4" ht="12.75">
      <c r="A82" s="887"/>
      <c r="B82" s="888"/>
      <c r="C82" s="888"/>
      <c r="D82" s="889"/>
    </row>
    <row r="83" spans="1:4" ht="12.75">
      <c r="A83" s="879"/>
      <c r="B83" s="880"/>
      <c r="C83" s="880"/>
      <c r="D83" s="881"/>
    </row>
    <row r="84" spans="1:4" ht="12.75">
      <c r="A84" s="879"/>
      <c r="B84" s="880"/>
      <c r="C84" s="880"/>
      <c r="D84" s="881"/>
    </row>
    <row r="85" spans="1:4" ht="12.75">
      <c r="A85" s="879"/>
      <c r="B85" s="880"/>
      <c r="C85" s="880"/>
      <c r="D85" s="881"/>
    </row>
    <row r="86" spans="1:4" ht="13.5" thickBot="1">
      <c r="A86" s="892"/>
      <c r="B86" s="893"/>
      <c r="C86" s="893"/>
      <c r="D86" s="894"/>
    </row>
    <row r="87" spans="1:4" ht="15" thickBot="1">
      <c r="A87" s="667"/>
      <c r="B87" s="667"/>
      <c r="C87" s="667"/>
      <c r="D87" s="667"/>
    </row>
    <row r="88" spans="1:4" ht="32.25" customHeight="1">
      <c r="A88" s="297">
        <v>10</v>
      </c>
      <c r="B88" s="884" t="s">
        <v>650</v>
      </c>
      <c r="C88" s="885"/>
      <c r="D88" s="886"/>
    </row>
    <row r="89" spans="1:4" ht="12.75">
      <c r="A89" s="887"/>
      <c r="B89" s="888"/>
      <c r="C89" s="888"/>
      <c r="D89" s="889"/>
    </row>
    <row r="90" spans="1:4" ht="12.75">
      <c r="A90" s="879"/>
      <c r="B90" s="880"/>
      <c r="C90" s="880"/>
      <c r="D90" s="881"/>
    </row>
    <row r="91" spans="1:4" ht="12.75">
      <c r="A91" s="879"/>
      <c r="B91" s="880"/>
      <c r="C91" s="880"/>
      <c r="D91" s="881"/>
    </row>
    <row r="92" spans="1:4" ht="12.75">
      <c r="A92" s="879"/>
      <c r="B92" s="880"/>
      <c r="C92" s="880"/>
      <c r="D92" s="881"/>
    </row>
    <row r="93" spans="1:4" ht="13.5" thickBot="1">
      <c r="A93" s="892"/>
      <c r="B93" s="893"/>
      <c r="C93" s="893"/>
      <c r="D93" s="894"/>
    </row>
    <row r="94" spans="1:4" ht="14.25">
      <c r="A94" s="878"/>
      <c r="B94" s="878"/>
      <c r="C94" s="878"/>
      <c r="D94" s="878"/>
    </row>
    <row r="95" spans="1:4" ht="14.25">
      <c r="A95" s="344"/>
      <c r="B95" s="2"/>
      <c r="C95" s="2"/>
      <c r="D95" s="2"/>
    </row>
    <row r="96" spans="1:4" ht="14.25">
      <c r="A96" s="285"/>
      <c r="B96" s="1"/>
      <c r="C96" s="1"/>
      <c r="D96" s="1"/>
    </row>
    <row r="97" spans="1:4" ht="14.25">
      <c r="A97" s="285"/>
      <c r="B97" s="1"/>
      <c r="C97" s="1"/>
      <c r="D97" s="1"/>
    </row>
    <row r="98" spans="1:4" ht="14.25">
      <c r="A98" s="285"/>
      <c r="B98" s="1"/>
      <c r="C98" s="1"/>
      <c r="D98" s="1"/>
    </row>
    <row r="99" spans="1:4" ht="14.25">
      <c r="A99" s="285"/>
      <c r="B99" s="1"/>
      <c r="C99" s="1"/>
      <c r="D99" s="1"/>
    </row>
    <row r="100" spans="1:4" ht="14.25">
      <c r="A100" s="285"/>
      <c r="B100" s="1"/>
      <c r="C100" s="1"/>
      <c r="D100" s="1"/>
    </row>
    <row r="101" spans="1:4" ht="14.25">
      <c r="A101" s="285"/>
      <c r="B101" s="1"/>
      <c r="C101" s="1"/>
      <c r="D101" s="1"/>
    </row>
    <row r="102" spans="1:4" ht="14.25">
      <c r="A102" s="285"/>
      <c r="B102" s="1"/>
      <c r="C102" s="1"/>
      <c r="D102" s="1"/>
    </row>
    <row r="103" spans="1:4" ht="14.25">
      <c r="A103" s="285"/>
      <c r="B103" s="1"/>
      <c r="C103" s="1"/>
      <c r="D103" s="1"/>
    </row>
    <row r="104" spans="1:4" ht="14.25">
      <c r="A104" s="285"/>
      <c r="B104" s="1"/>
      <c r="C104" s="1"/>
      <c r="D104" s="1"/>
    </row>
    <row r="105" spans="1:4" ht="14.25">
      <c r="A105" s="285"/>
      <c r="B105" s="1"/>
      <c r="C105" s="1"/>
      <c r="D105" s="1"/>
    </row>
    <row r="106" spans="1:4" ht="14.25">
      <c r="A106" s="285"/>
      <c r="B106" s="1"/>
      <c r="C106" s="1"/>
      <c r="D106" s="1"/>
    </row>
    <row r="107" spans="1:4" ht="14.25">
      <c r="A107" s="285"/>
      <c r="B107" s="1"/>
      <c r="C107" s="1"/>
      <c r="D107" s="1"/>
    </row>
    <row r="108" spans="1:4" ht="14.25">
      <c r="A108" s="285"/>
      <c r="B108" s="1"/>
      <c r="C108" s="1"/>
      <c r="D108" s="1"/>
    </row>
    <row r="109" spans="1:4" ht="14.25">
      <c r="A109" s="285"/>
      <c r="B109" s="1"/>
      <c r="C109" s="1"/>
      <c r="D109" s="1"/>
    </row>
    <row r="110" spans="1:4" ht="14.25">
      <c r="A110" s="285"/>
      <c r="B110" s="1"/>
      <c r="C110" s="1"/>
      <c r="D110" s="1"/>
    </row>
    <row r="111" spans="1:4" ht="14.25">
      <c r="A111" s="285"/>
      <c r="B111" s="1"/>
      <c r="C111" s="1"/>
      <c r="D111" s="1"/>
    </row>
    <row r="112" spans="1:4" ht="14.25">
      <c r="A112" s="285"/>
      <c r="B112" s="1"/>
      <c r="C112" s="1"/>
      <c r="D112" s="1"/>
    </row>
    <row r="113" spans="1:4" ht="14.25">
      <c r="A113" s="285"/>
      <c r="B113" s="1"/>
      <c r="C113" s="1"/>
      <c r="D113" s="1"/>
    </row>
    <row r="114" spans="1:4" ht="14.25">
      <c r="A114" s="285"/>
      <c r="B114" s="1"/>
      <c r="C114" s="1"/>
      <c r="D114" s="1"/>
    </row>
    <row r="115" spans="1:4" ht="14.25">
      <c r="A115" s="285"/>
      <c r="B115" s="1"/>
      <c r="C115" s="1"/>
      <c r="D115" s="1"/>
    </row>
    <row r="116" spans="1:4" ht="14.25">
      <c r="A116" s="285"/>
      <c r="B116" s="1"/>
      <c r="C116" s="1"/>
      <c r="D116" s="1"/>
    </row>
    <row r="117" spans="1:4" ht="14.25">
      <c r="A117" s="285"/>
      <c r="B117" s="1"/>
      <c r="C117" s="1"/>
      <c r="D117" s="1"/>
    </row>
    <row r="118" spans="1:4" ht="14.25">
      <c r="A118" s="285"/>
      <c r="B118" s="1"/>
      <c r="C118" s="1"/>
      <c r="D118" s="1"/>
    </row>
    <row r="119" spans="1:4" ht="14.25">
      <c r="A119" s="285"/>
      <c r="B119" s="1"/>
      <c r="C119" s="1"/>
      <c r="D119" s="1"/>
    </row>
    <row r="120" spans="1:4" ht="14.25">
      <c r="A120" s="285"/>
      <c r="B120" s="1"/>
      <c r="C120" s="1"/>
      <c r="D120" s="1"/>
    </row>
    <row r="121" spans="1:4" ht="14.25">
      <c r="A121" s="285"/>
      <c r="B121" s="1"/>
      <c r="C121" s="1"/>
      <c r="D121" s="1"/>
    </row>
    <row r="122" spans="1:4" ht="14.25">
      <c r="A122" s="285"/>
      <c r="B122" s="1"/>
      <c r="C122" s="1"/>
      <c r="D122" s="1"/>
    </row>
    <row r="123" spans="1:4" ht="14.25">
      <c r="A123" s="285"/>
      <c r="B123" s="1"/>
      <c r="C123" s="1"/>
      <c r="D123" s="1"/>
    </row>
    <row r="124" spans="1:4" ht="14.25">
      <c r="A124" s="285"/>
      <c r="B124" s="1"/>
      <c r="C124" s="1"/>
      <c r="D124" s="1"/>
    </row>
    <row r="125" spans="1:4" ht="14.25">
      <c r="A125" s="285"/>
      <c r="B125" s="1"/>
      <c r="C125" s="1"/>
      <c r="D125" s="1"/>
    </row>
    <row r="126" spans="1:4" ht="14.25">
      <c r="A126" s="285"/>
      <c r="B126" s="1"/>
      <c r="C126" s="1"/>
      <c r="D126" s="1"/>
    </row>
    <row r="127" spans="1:4" ht="14.25">
      <c r="A127" s="285"/>
      <c r="B127" s="1"/>
      <c r="C127" s="1"/>
      <c r="D127" s="1"/>
    </row>
    <row r="128" spans="1:4" ht="14.25">
      <c r="A128" s="285"/>
      <c r="B128" s="1"/>
      <c r="C128" s="1"/>
      <c r="D128" s="1"/>
    </row>
    <row r="129" spans="1:4" ht="14.25">
      <c r="A129" s="285"/>
      <c r="B129" s="1"/>
      <c r="C129" s="1"/>
      <c r="D129" s="1"/>
    </row>
    <row r="130" spans="1:4" ht="14.25">
      <c r="A130" s="285"/>
      <c r="B130" s="1"/>
      <c r="C130" s="1"/>
      <c r="D130" s="1"/>
    </row>
    <row r="131" spans="1:4" ht="14.25">
      <c r="A131" s="285"/>
      <c r="B131" s="1"/>
      <c r="C131" s="1"/>
      <c r="D131" s="1"/>
    </row>
    <row r="132" spans="1:4" ht="14.25">
      <c r="A132" s="285"/>
      <c r="B132" s="1"/>
      <c r="C132" s="1"/>
      <c r="D132" s="1"/>
    </row>
    <row r="133" spans="1:4" ht="14.25">
      <c r="A133" s="285"/>
      <c r="B133" s="1"/>
      <c r="C133" s="1"/>
      <c r="D133" s="1"/>
    </row>
    <row r="134" spans="1:4" ht="14.25">
      <c r="A134" s="285"/>
      <c r="B134" s="1"/>
      <c r="C134" s="1"/>
      <c r="D134" s="1"/>
    </row>
    <row r="135" spans="1:4" ht="14.25">
      <c r="A135" s="285"/>
      <c r="B135" s="1"/>
      <c r="C135" s="1"/>
      <c r="D135" s="1"/>
    </row>
    <row r="136" spans="1:4" ht="14.25">
      <c r="A136" s="285"/>
      <c r="B136" s="1"/>
      <c r="C136" s="1"/>
      <c r="D136" s="1"/>
    </row>
    <row r="137" spans="1:4" ht="14.25">
      <c r="A137" s="285"/>
      <c r="B137" s="1"/>
      <c r="C137" s="1"/>
      <c r="D137" s="1"/>
    </row>
    <row r="138" spans="1:4" ht="14.25">
      <c r="A138" s="285"/>
      <c r="B138" s="1"/>
      <c r="C138" s="1"/>
      <c r="D138" s="1"/>
    </row>
    <row r="139" spans="1:4" ht="14.25">
      <c r="A139" s="285"/>
      <c r="B139" s="1"/>
      <c r="C139" s="1"/>
      <c r="D139" s="1"/>
    </row>
    <row r="140" spans="1:4" ht="14.25">
      <c r="A140" s="285"/>
      <c r="B140" s="1"/>
      <c r="C140" s="1"/>
      <c r="D140" s="1"/>
    </row>
    <row r="141" spans="1:4" ht="14.25">
      <c r="A141" s="285"/>
      <c r="B141" s="1"/>
      <c r="C141" s="1"/>
      <c r="D141" s="1"/>
    </row>
    <row r="142" spans="1:4" ht="14.25">
      <c r="A142" s="285"/>
      <c r="B142" s="1"/>
      <c r="C142" s="1"/>
      <c r="D142" s="1"/>
    </row>
    <row r="143" spans="1:4" ht="14.25">
      <c r="A143" s="285"/>
      <c r="B143" s="1"/>
      <c r="C143" s="1"/>
      <c r="D143" s="1"/>
    </row>
    <row r="144" spans="1:4" ht="14.25">
      <c r="A144" s="285"/>
      <c r="B144" s="1"/>
      <c r="C144" s="1"/>
      <c r="D144" s="1"/>
    </row>
    <row r="145" spans="1:4" ht="14.25">
      <c r="A145" s="285"/>
      <c r="B145" s="1"/>
      <c r="C145" s="1"/>
      <c r="D145" s="1"/>
    </row>
    <row r="146" spans="1:4" ht="14.25">
      <c r="A146" s="285"/>
      <c r="B146" s="1"/>
      <c r="C146" s="1"/>
      <c r="D146" s="1"/>
    </row>
    <row r="147" spans="1:4" ht="14.25">
      <c r="A147" s="285"/>
      <c r="B147" s="1"/>
      <c r="C147" s="1"/>
      <c r="D147" s="1"/>
    </row>
    <row r="148" spans="1:4" ht="14.25">
      <c r="A148" s="285"/>
      <c r="B148" s="1"/>
      <c r="C148" s="1"/>
      <c r="D148" s="1"/>
    </row>
    <row r="149" spans="1:4" ht="14.25">
      <c r="A149" s="285"/>
      <c r="B149" s="1"/>
      <c r="C149" s="1"/>
      <c r="D149" s="1"/>
    </row>
    <row r="150" spans="1:4" ht="14.25">
      <c r="A150" s="285"/>
      <c r="B150" s="1"/>
      <c r="C150" s="1"/>
      <c r="D150" s="1"/>
    </row>
    <row r="151" spans="1:4" ht="14.25">
      <c r="A151" s="285"/>
      <c r="B151" s="1"/>
      <c r="C151" s="1"/>
      <c r="D151" s="1"/>
    </row>
    <row r="152" spans="1:4" ht="14.25">
      <c r="A152" s="285"/>
      <c r="B152" s="1"/>
      <c r="C152" s="1"/>
      <c r="D152" s="1"/>
    </row>
    <row r="153" spans="1:4" ht="14.25">
      <c r="A153" s="285"/>
      <c r="B153" s="1"/>
      <c r="C153" s="1"/>
      <c r="D153" s="1"/>
    </row>
    <row r="154" spans="1:4" ht="14.25">
      <c r="A154" s="285"/>
      <c r="B154" s="1"/>
      <c r="C154" s="1"/>
      <c r="D154" s="1"/>
    </row>
    <row r="155" spans="1:4" ht="14.25">
      <c r="A155" s="285"/>
      <c r="B155" s="1"/>
      <c r="C155" s="1"/>
      <c r="D155" s="1"/>
    </row>
    <row r="156" spans="1:4" ht="14.25">
      <c r="A156" s="285"/>
      <c r="B156" s="1"/>
      <c r="C156" s="1"/>
      <c r="D156" s="1"/>
    </row>
    <row r="157" spans="1:4" ht="14.25">
      <c r="A157" s="285"/>
      <c r="B157" s="1"/>
      <c r="C157" s="1"/>
      <c r="D157" s="1"/>
    </row>
    <row r="158" spans="1:4" ht="14.25">
      <c r="A158" s="285"/>
      <c r="B158" s="1"/>
      <c r="C158" s="1"/>
      <c r="D158" s="1"/>
    </row>
    <row r="159" spans="1:4" ht="14.25">
      <c r="A159" s="285"/>
      <c r="B159" s="1"/>
      <c r="C159" s="1"/>
      <c r="D159" s="1"/>
    </row>
    <row r="160" spans="1:4" ht="14.25">
      <c r="A160" s="285"/>
      <c r="B160" s="1"/>
      <c r="C160" s="1"/>
      <c r="D160" s="1"/>
    </row>
    <row r="161" spans="1:4" ht="14.25">
      <c r="A161" s="285"/>
      <c r="B161" s="1"/>
      <c r="C161" s="1"/>
      <c r="D161" s="1"/>
    </row>
    <row r="162" spans="1:4" ht="14.25">
      <c r="A162" s="285"/>
      <c r="B162" s="1"/>
      <c r="C162" s="1"/>
      <c r="D162" s="1"/>
    </row>
    <row r="163" spans="1:4" ht="14.25">
      <c r="A163" s="285"/>
      <c r="B163" s="1"/>
      <c r="C163" s="1"/>
      <c r="D163" s="1"/>
    </row>
    <row r="164" spans="1:4" ht="14.25">
      <c r="A164" s="285"/>
      <c r="B164" s="1"/>
      <c r="C164" s="1"/>
      <c r="D164" s="1"/>
    </row>
    <row r="165" spans="1:4" ht="14.25">
      <c r="A165" s="285"/>
      <c r="B165" s="1"/>
      <c r="C165" s="1"/>
      <c r="D165" s="1"/>
    </row>
    <row r="166" spans="1:4" ht="14.25">
      <c r="A166" s="285"/>
      <c r="B166" s="1"/>
      <c r="C166" s="1"/>
      <c r="D166" s="1"/>
    </row>
    <row r="167" spans="1:4" ht="14.25">
      <c r="A167" s="285"/>
      <c r="B167" s="286"/>
      <c r="C167" s="1"/>
      <c r="D167" s="1"/>
    </row>
    <row r="168" spans="1:4" ht="14.25">
      <c r="A168" s="285"/>
      <c r="B168" s="286"/>
      <c r="C168" s="1"/>
      <c r="D168" s="1"/>
    </row>
    <row r="169" spans="1:4" ht="14.25">
      <c r="A169" s="285"/>
      <c r="B169" s="286"/>
      <c r="C169" s="1"/>
      <c r="D169" s="1"/>
    </row>
    <row r="170" spans="1:4" ht="14.25">
      <c r="A170" s="285"/>
      <c r="B170" s="286"/>
      <c r="C170" s="1"/>
      <c r="D170" s="1"/>
    </row>
    <row r="171" spans="1:4" ht="14.25">
      <c r="A171" s="285"/>
      <c r="B171" s="286"/>
      <c r="C171" s="1"/>
      <c r="D171" s="1"/>
    </row>
    <row r="172" spans="1:4" ht="14.25">
      <c r="A172" s="285"/>
      <c r="B172" s="286"/>
      <c r="C172" s="1"/>
      <c r="D172" s="1"/>
    </row>
    <row r="173" spans="1:4" ht="14.25">
      <c r="A173" s="285"/>
      <c r="B173" s="286"/>
      <c r="C173" s="1"/>
      <c r="D173" s="1"/>
    </row>
    <row r="174" spans="1:4" ht="14.25">
      <c r="A174" s="285"/>
      <c r="B174" s="286"/>
      <c r="C174" s="1"/>
      <c r="D174" s="1"/>
    </row>
    <row r="175" spans="1:4" ht="14.25">
      <c r="A175" s="285"/>
      <c r="B175" s="286"/>
      <c r="C175" s="1"/>
      <c r="D175" s="1"/>
    </row>
    <row r="176" spans="1:4" ht="14.25">
      <c r="A176" s="285"/>
      <c r="B176" s="286"/>
      <c r="C176" s="1"/>
      <c r="D176" s="1"/>
    </row>
    <row r="177" spans="1:4" ht="14.25">
      <c r="A177" s="285"/>
      <c r="B177" s="286"/>
      <c r="C177" s="1"/>
      <c r="D177" s="1"/>
    </row>
    <row r="178" spans="1:4" ht="14.25">
      <c r="A178" s="285"/>
      <c r="B178" s="286"/>
      <c r="C178" s="1"/>
      <c r="D178" s="1"/>
    </row>
    <row r="179" spans="1:4" ht="14.25">
      <c r="A179" s="285"/>
      <c r="B179" s="286"/>
      <c r="C179" s="1"/>
      <c r="D179" s="1"/>
    </row>
    <row r="180" spans="1:4" ht="14.25">
      <c r="A180" s="285"/>
      <c r="B180" s="286"/>
      <c r="C180" s="1"/>
      <c r="D180" s="1"/>
    </row>
    <row r="181" spans="1:4" ht="14.25">
      <c r="A181" s="285"/>
      <c r="B181" s="286"/>
      <c r="C181" s="1"/>
      <c r="D181" s="1"/>
    </row>
    <row r="182" spans="1:4" ht="14.25">
      <c r="A182" s="285"/>
      <c r="B182" s="286"/>
      <c r="C182" s="1"/>
      <c r="D182" s="1"/>
    </row>
    <row r="183" spans="1:4" ht="14.25">
      <c r="A183" s="285"/>
      <c r="B183" s="286"/>
      <c r="C183" s="1"/>
      <c r="D183" s="1"/>
    </row>
    <row r="184" spans="1:4" ht="14.25">
      <c r="A184" s="285"/>
      <c r="B184" s="286"/>
      <c r="C184" s="1"/>
      <c r="D184" s="1"/>
    </row>
    <row r="185" spans="1:4" ht="14.25">
      <c r="A185" s="285"/>
      <c r="B185" s="286"/>
      <c r="C185" s="1"/>
      <c r="D185" s="1"/>
    </row>
    <row r="186" spans="1:4" ht="14.25">
      <c r="A186" s="285"/>
      <c r="B186" s="286"/>
      <c r="C186" s="1"/>
      <c r="D186" s="1"/>
    </row>
    <row r="187" spans="1:4" ht="14.25">
      <c r="A187" s="285"/>
      <c r="B187" s="286"/>
      <c r="C187" s="1"/>
      <c r="D187" s="1"/>
    </row>
    <row r="188" spans="1:4" ht="14.25">
      <c r="A188" s="285"/>
      <c r="B188" s="286"/>
      <c r="C188" s="1"/>
      <c r="D188" s="1"/>
    </row>
    <row r="189" spans="1:4" ht="14.25">
      <c r="A189" s="285"/>
      <c r="B189" s="286"/>
      <c r="C189" s="1"/>
      <c r="D189" s="1"/>
    </row>
    <row r="190" spans="1:4" ht="14.25">
      <c r="A190" s="285"/>
      <c r="B190" s="286"/>
      <c r="C190" s="1"/>
      <c r="D190" s="1"/>
    </row>
    <row r="191" spans="1:40" s="1" customFormat="1" ht="14.25">
      <c r="A191" s="285"/>
      <c r="B191" s="286"/>
      <c r="F191" s="95"/>
      <c r="G191" s="95"/>
      <c r="U191" s="93"/>
      <c r="V191" s="93"/>
      <c r="W191" s="93"/>
      <c r="X191" s="93"/>
      <c r="Y191" s="93"/>
      <c r="Z191" s="93"/>
      <c r="AA191" s="93"/>
      <c r="AB191" s="93"/>
      <c r="AC191" s="93"/>
      <c r="AD191" s="93"/>
      <c r="AE191" s="93"/>
      <c r="AF191" s="93"/>
      <c r="AG191" s="93"/>
      <c r="AH191" s="93"/>
      <c r="AI191" s="93"/>
      <c r="AJ191" s="93"/>
      <c r="AK191" s="93"/>
      <c r="AL191" s="93"/>
      <c r="AM191" s="93"/>
      <c r="AN191" s="93"/>
    </row>
    <row r="192" spans="1:40" s="1" customFormat="1" ht="14.25">
      <c r="A192" s="285"/>
      <c r="B192" s="286"/>
      <c r="F192" s="95"/>
      <c r="G192" s="95"/>
      <c r="U192" s="93"/>
      <c r="V192" s="93"/>
      <c r="W192" s="93"/>
      <c r="X192" s="93"/>
      <c r="Y192" s="93"/>
      <c r="Z192" s="93"/>
      <c r="AA192" s="93"/>
      <c r="AB192" s="93"/>
      <c r="AC192" s="93"/>
      <c r="AD192" s="93"/>
      <c r="AE192" s="93"/>
      <c r="AF192" s="93"/>
      <c r="AG192" s="93"/>
      <c r="AH192" s="93"/>
      <c r="AI192" s="93"/>
      <c r="AJ192" s="93"/>
      <c r="AK192" s="93"/>
      <c r="AL192" s="93"/>
      <c r="AM192" s="93"/>
      <c r="AN192" s="93"/>
    </row>
    <row r="193" spans="1:40" s="1" customFormat="1" ht="14.25">
      <c r="A193" s="285"/>
      <c r="B193" s="286"/>
      <c r="F193" s="95"/>
      <c r="G193" s="95"/>
      <c r="U193" s="93"/>
      <c r="V193" s="93"/>
      <c r="W193" s="93"/>
      <c r="X193" s="93"/>
      <c r="Y193" s="93"/>
      <c r="Z193" s="93"/>
      <c r="AA193" s="93"/>
      <c r="AB193" s="93"/>
      <c r="AC193" s="93"/>
      <c r="AD193" s="93"/>
      <c r="AE193" s="93"/>
      <c r="AF193" s="93"/>
      <c r="AG193" s="93"/>
      <c r="AH193" s="93"/>
      <c r="AI193" s="93"/>
      <c r="AJ193" s="93"/>
      <c r="AK193" s="93"/>
      <c r="AL193" s="93"/>
      <c r="AM193" s="93"/>
      <c r="AN193" s="93"/>
    </row>
    <row r="194" spans="1:40" s="1" customFormat="1" ht="14.25">
      <c r="A194" s="285"/>
      <c r="B194" s="286"/>
      <c r="F194" s="95"/>
      <c r="G194" s="95"/>
      <c r="U194" s="93"/>
      <c r="V194" s="93"/>
      <c r="W194" s="93"/>
      <c r="X194" s="93"/>
      <c r="Y194" s="93"/>
      <c r="Z194" s="93"/>
      <c r="AA194" s="93"/>
      <c r="AB194" s="93"/>
      <c r="AC194" s="93"/>
      <c r="AD194" s="93"/>
      <c r="AE194" s="93"/>
      <c r="AF194" s="93"/>
      <c r="AG194" s="93"/>
      <c r="AH194" s="93"/>
      <c r="AI194" s="93"/>
      <c r="AJ194" s="93"/>
      <c r="AK194" s="93"/>
      <c r="AL194" s="93"/>
      <c r="AM194" s="93"/>
      <c r="AN194" s="93"/>
    </row>
    <row r="195" spans="1:40" s="1" customFormat="1" ht="14.25">
      <c r="A195" s="285"/>
      <c r="B195" s="286"/>
      <c r="F195" s="95"/>
      <c r="G195" s="95"/>
      <c r="U195" s="93"/>
      <c r="V195" s="93"/>
      <c r="W195" s="93"/>
      <c r="X195" s="93"/>
      <c r="Y195" s="93"/>
      <c r="Z195" s="93"/>
      <c r="AA195" s="93"/>
      <c r="AB195" s="93"/>
      <c r="AC195" s="93"/>
      <c r="AD195" s="93"/>
      <c r="AE195" s="93"/>
      <c r="AF195" s="93"/>
      <c r="AG195" s="93"/>
      <c r="AH195" s="93"/>
      <c r="AI195" s="93"/>
      <c r="AJ195" s="93"/>
      <c r="AK195" s="93"/>
      <c r="AL195" s="93"/>
      <c r="AM195" s="93"/>
      <c r="AN195" s="93"/>
    </row>
    <row r="196" spans="1:40" s="1" customFormat="1" ht="14.25">
      <c r="A196" s="285"/>
      <c r="B196" s="286"/>
      <c r="F196" s="95"/>
      <c r="G196" s="95"/>
      <c r="U196" s="93"/>
      <c r="V196" s="93"/>
      <c r="W196" s="93"/>
      <c r="X196" s="93"/>
      <c r="Y196" s="93"/>
      <c r="Z196" s="93"/>
      <c r="AA196" s="93"/>
      <c r="AB196" s="93"/>
      <c r="AC196" s="93"/>
      <c r="AD196" s="93"/>
      <c r="AE196" s="93"/>
      <c r="AF196" s="93"/>
      <c r="AG196" s="93"/>
      <c r="AH196" s="93"/>
      <c r="AI196" s="93"/>
      <c r="AJ196" s="93"/>
      <c r="AK196" s="93"/>
      <c r="AL196" s="93"/>
      <c r="AM196" s="93"/>
      <c r="AN196" s="93"/>
    </row>
    <row r="197" spans="1:40" s="1" customFormat="1" ht="14.25">
      <c r="A197" s="285"/>
      <c r="B197" s="286"/>
      <c r="F197" s="95"/>
      <c r="G197" s="95"/>
      <c r="U197" s="93"/>
      <c r="V197" s="93"/>
      <c r="W197" s="93"/>
      <c r="X197" s="93"/>
      <c r="Y197" s="93"/>
      <c r="Z197" s="93"/>
      <c r="AA197" s="93"/>
      <c r="AB197" s="93"/>
      <c r="AC197" s="93"/>
      <c r="AD197" s="93"/>
      <c r="AE197" s="93"/>
      <c r="AF197" s="93"/>
      <c r="AG197" s="93"/>
      <c r="AH197" s="93"/>
      <c r="AI197" s="93"/>
      <c r="AJ197" s="93"/>
      <c r="AK197" s="93"/>
      <c r="AL197" s="93"/>
      <c r="AM197" s="93"/>
      <c r="AN197" s="93"/>
    </row>
    <row r="198" spans="1:40" s="1" customFormat="1" ht="14.25">
      <c r="A198" s="285"/>
      <c r="B198" s="286"/>
      <c r="F198" s="95"/>
      <c r="G198" s="95"/>
      <c r="U198" s="93"/>
      <c r="V198" s="93"/>
      <c r="W198" s="93"/>
      <c r="X198" s="93"/>
      <c r="Y198" s="93"/>
      <c r="Z198" s="93"/>
      <c r="AA198" s="93"/>
      <c r="AB198" s="93"/>
      <c r="AC198" s="93"/>
      <c r="AD198" s="93"/>
      <c r="AE198" s="93"/>
      <c r="AF198" s="93"/>
      <c r="AG198" s="93"/>
      <c r="AH198" s="93"/>
      <c r="AI198" s="93"/>
      <c r="AJ198" s="93"/>
      <c r="AK198" s="93"/>
      <c r="AL198" s="93"/>
      <c r="AM198" s="93"/>
      <c r="AN198" s="93"/>
    </row>
    <row r="199" spans="1:40" s="1" customFormat="1" ht="14.25">
      <c r="A199" s="285"/>
      <c r="B199" s="286"/>
      <c r="F199" s="95"/>
      <c r="G199" s="95"/>
      <c r="U199" s="93"/>
      <c r="V199" s="93"/>
      <c r="W199" s="93"/>
      <c r="X199" s="93"/>
      <c r="Y199" s="93"/>
      <c r="Z199" s="93"/>
      <c r="AA199" s="93"/>
      <c r="AB199" s="93"/>
      <c r="AC199" s="93"/>
      <c r="AD199" s="93"/>
      <c r="AE199" s="93"/>
      <c r="AF199" s="93"/>
      <c r="AG199" s="93"/>
      <c r="AH199" s="93"/>
      <c r="AI199" s="93"/>
      <c r="AJ199" s="93"/>
      <c r="AK199" s="93"/>
      <c r="AL199" s="93"/>
      <c r="AM199" s="93"/>
      <c r="AN199" s="93"/>
    </row>
    <row r="200" spans="1:40" s="1" customFormat="1" ht="14.25">
      <c r="A200" s="285"/>
      <c r="B200" s="286"/>
      <c r="F200" s="95"/>
      <c r="G200" s="95"/>
      <c r="U200" s="93"/>
      <c r="V200" s="93"/>
      <c r="W200" s="93"/>
      <c r="X200" s="93"/>
      <c r="Y200" s="93"/>
      <c r="Z200" s="93"/>
      <c r="AA200" s="93"/>
      <c r="AB200" s="93"/>
      <c r="AC200" s="93"/>
      <c r="AD200" s="93"/>
      <c r="AE200" s="93"/>
      <c r="AF200" s="93"/>
      <c r="AG200" s="93"/>
      <c r="AH200" s="93"/>
      <c r="AI200" s="93"/>
      <c r="AJ200" s="93"/>
      <c r="AK200" s="93"/>
      <c r="AL200" s="93"/>
      <c r="AM200" s="93"/>
      <c r="AN200" s="93"/>
    </row>
    <row r="201" spans="1:40" s="1" customFormat="1" ht="14.25">
      <c r="A201" s="285"/>
      <c r="B201" s="286"/>
      <c r="F201" s="95"/>
      <c r="G201" s="95"/>
      <c r="U201" s="93"/>
      <c r="V201" s="93"/>
      <c r="W201" s="93"/>
      <c r="X201" s="93"/>
      <c r="Y201" s="93"/>
      <c r="Z201" s="93"/>
      <c r="AA201" s="93"/>
      <c r="AB201" s="93"/>
      <c r="AC201" s="93"/>
      <c r="AD201" s="93"/>
      <c r="AE201" s="93"/>
      <c r="AF201" s="93"/>
      <c r="AG201" s="93"/>
      <c r="AH201" s="93"/>
      <c r="AI201" s="93"/>
      <c r="AJ201" s="93"/>
      <c r="AK201" s="93"/>
      <c r="AL201" s="93"/>
      <c r="AM201" s="93"/>
      <c r="AN201" s="93"/>
    </row>
    <row r="202" spans="1:40" s="1" customFormat="1" ht="14.25">
      <c r="A202" s="285"/>
      <c r="B202" s="286"/>
      <c r="F202" s="95"/>
      <c r="G202" s="95"/>
      <c r="U202" s="93"/>
      <c r="V202" s="93"/>
      <c r="W202" s="93"/>
      <c r="X202" s="93"/>
      <c r="Y202" s="93"/>
      <c r="Z202" s="93"/>
      <c r="AA202" s="93"/>
      <c r="AB202" s="93"/>
      <c r="AC202" s="93"/>
      <c r="AD202" s="93"/>
      <c r="AE202" s="93"/>
      <c r="AF202" s="93"/>
      <c r="AG202" s="93"/>
      <c r="AH202" s="93"/>
      <c r="AI202" s="93"/>
      <c r="AJ202" s="93"/>
      <c r="AK202" s="93"/>
      <c r="AL202" s="93"/>
      <c r="AM202" s="93"/>
      <c r="AN202" s="93"/>
    </row>
    <row r="203" spans="1:40" s="1" customFormat="1" ht="14.25">
      <c r="A203" s="285"/>
      <c r="B203" s="286"/>
      <c r="F203" s="95"/>
      <c r="G203" s="95"/>
      <c r="U203" s="93"/>
      <c r="V203" s="93"/>
      <c r="W203" s="93"/>
      <c r="X203" s="93"/>
      <c r="Y203" s="93"/>
      <c r="Z203" s="93"/>
      <c r="AA203" s="93"/>
      <c r="AB203" s="93"/>
      <c r="AC203" s="93"/>
      <c r="AD203" s="93"/>
      <c r="AE203" s="93"/>
      <c r="AF203" s="93"/>
      <c r="AG203" s="93"/>
      <c r="AH203" s="93"/>
      <c r="AI203" s="93"/>
      <c r="AJ203" s="93"/>
      <c r="AK203" s="93"/>
      <c r="AL203" s="93"/>
      <c r="AM203" s="93"/>
      <c r="AN203" s="93"/>
    </row>
    <row r="204" spans="1:40" s="1" customFormat="1" ht="14.25">
      <c r="A204" s="285"/>
      <c r="B204" s="286"/>
      <c r="F204" s="95"/>
      <c r="G204" s="95"/>
      <c r="U204" s="93"/>
      <c r="V204" s="93"/>
      <c r="W204" s="93"/>
      <c r="X204" s="93"/>
      <c r="Y204" s="93"/>
      <c r="Z204" s="93"/>
      <c r="AA204" s="93"/>
      <c r="AB204" s="93"/>
      <c r="AC204" s="93"/>
      <c r="AD204" s="93"/>
      <c r="AE204" s="93"/>
      <c r="AF204" s="93"/>
      <c r="AG204" s="93"/>
      <c r="AH204" s="93"/>
      <c r="AI204" s="93"/>
      <c r="AJ204" s="93"/>
      <c r="AK204" s="93"/>
      <c r="AL204" s="93"/>
      <c r="AM204" s="93"/>
      <c r="AN204" s="93"/>
    </row>
    <row r="205" spans="1:40" s="1" customFormat="1" ht="14.25">
      <c r="A205" s="285"/>
      <c r="B205" s="286"/>
      <c r="F205" s="95"/>
      <c r="G205" s="95"/>
      <c r="U205" s="93"/>
      <c r="V205" s="93"/>
      <c r="W205" s="93"/>
      <c r="X205" s="93"/>
      <c r="Y205" s="93"/>
      <c r="Z205" s="93"/>
      <c r="AA205" s="93"/>
      <c r="AB205" s="93"/>
      <c r="AC205" s="93"/>
      <c r="AD205" s="93"/>
      <c r="AE205" s="93"/>
      <c r="AF205" s="93"/>
      <c r="AG205" s="93"/>
      <c r="AH205" s="93"/>
      <c r="AI205" s="93"/>
      <c r="AJ205" s="93"/>
      <c r="AK205" s="93"/>
      <c r="AL205" s="93"/>
      <c r="AM205" s="93"/>
      <c r="AN205" s="93"/>
    </row>
    <row r="206" spans="1:40" s="1" customFormat="1" ht="14.25">
      <c r="A206" s="285"/>
      <c r="B206" s="286"/>
      <c r="F206" s="95"/>
      <c r="G206" s="95"/>
      <c r="U206" s="93"/>
      <c r="V206" s="93"/>
      <c r="W206" s="93"/>
      <c r="X206" s="93"/>
      <c r="Y206" s="93"/>
      <c r="Z206" s="93"/>
      <c r="AA206" s="93"/>
      <c r="AB206" s="93"/>
      <c r="AC206" s="93"/>
      <c r="AD206" s="93"/>
      <c r="AE206" s="93"/>
      <c r="AF206" s="93"/>
      <c r="AG206" s="93"/>
      <c r="AH206" s="93"/>
      <c r="AI206" s="93"/>
      <c r="AJ206" s="93"/>
      <c r="AK206" s="93"/>
      <c r="AL206" s="93"/>
      <c r="AM206" s="93"/>
      <c r="AN206" s="93"/>
    </row>
    <row r="207" spans="1:40" s="1" customFormat="1" ht="14.25">
      <c r="A207" s="285"/>
      <c r="B207" s="286"/>
      <c r="F207" s="95"/>
      <c r="G207" s="95"/>
      <c r="U207" s="93"/>
      <c r="V207" s="93"/>
      <c r="W207" s="93"/>
      <c r="X207" s="93"/>
      <c r="Y207" s="93"/>
      <c r="Z207" s="93"/>
      <c r="AA207" s="93"/>
      <c r="AB207" s="93"/>
      <c r="AC207" s="93"/>
      <c r="AD207" s="93"/>
      <c r="AE207" s="93"/>
      <c r="AF207" s="93"/>
      <c r="AG207" s="93"/>
      <c r="AH207" s="93"/>
      <c r="AI207" s="93"/>
      <c r="AJ207" s="93"/>
      <c r="AK207" s="93"/>
      <c r="AL207" s="93"/>
      <c r="AM207" s="93"/>
      <c r="AN207" s="93"/>
    </row>
    <row r="208" spans="1:40" s="1" customFormat="1" ht="14.25">
      <c r="A208" s="285"/>
      <c r="B208" s="286"/>
      <c r="F208" s="95"/>
      <c r="G208" s="95"/>
      <c r="U208" s="93"/>
      <c r="V208" s="93"/>
      <c r="W208" s="93"/>
      <c r="X208" s="93"/>
      <c r="Y208" s="93"/>
      <c r="Z208" s="93"/>
      <c r="AA208" s="93"/>
      <c r="AB208" s="93"/>
      <c r="AC208" s="93"/>
      <c r="AD208" s="93"/>
      <c r="AE208" s="93"/>
      <c r="AF208" s="93"/>
      <c r="AG208" s="93"/>
      <c r="AH208" s="93"/>
      <c r="AI208" s="93"/>
      <c r="AJ208" s="93"/>
      <c r="AK208" s="93"/>
      <c r="AL208" s="93"/>
      <c r="AM208" s="93"/>
      <c r="AN208" s="93"/>
    </row>
    <row r="209" spans="1:40" s="1" customFormat="1" ht="14.25">
      <c r="A209" s="285"/>
      <c r="B209" s="286"/>
      <c r="F209" s="95"/>
      <c r="G209" s="95"/>
      <c r="U209" s="93"/>
      <c r="V209" s="93"/>
      <c r="W209" s="93"/>
      <c r="X209" s="93"/>
      <c r="Y209" s="93"/>
      <c r="Z209" s="93"/>
      <c r="AA209" s="93"/>
      <c r="AB209" s="93"/>
      <c r="AC209" s="93"/>
      <c r="AD209" s="93"/>
      <c r="AE209" s="93"/>
      <c r="AF209" s="93"/>
      <c r="AG209" s="93"/>
      <c r="AH209" s="93"/>
      <c r="AI209" s="93"/>
      <c r="AJ209" s="93"/>
      <c r="AK209" s="93"/>
      <c r="AL209" s="93"/>
      <c r="AM209" s="93"/>
      <c r="AN209" s="93"/>
    </row>
    <row r="210" spans="1:40" s="1" customFormat="1" ht="14.25">
      <c r="A210" s="285"/>
      <c r="B210" s="286"/>
      <c r="F210" s="95"/>
      <c r="G210" s="95"/>
      <c r="U210" s="93"/>
      <c r="V210" s="93"/>
      <c r="W210" s="93"/>
      <c r="X210" s="93"/>
      <c r="Y210" s="93"/>
      <c r="Z210" s="93"/>
      <c r="AA210" s="93"/>
      <c r="AB210" s="93"/>
      <c r="AC210" s="93"/>
      <c r="AD210" s="93"/>
      <c r="AE210" s="93"/>
      <c r="AF210" s="93"/>
      <c r="AG210" s="93"/>
      <c r="AH210" s="93"/>
      <c r="AI210" s="93"/>
      <c r="AJ210" s="93"/>
      <c r="AK210" s="93"/>
      <c r="AL210" s="93"/>
      <c r="AM210" s="93"/>
      <c r="AN210" s="93"/>
    </row>
    <row r="211" spans="1:40" s="1" customFormat="1" ht="14.25">
      <c r="A211" s="285"/>
      <c r="B211" s="286"/>
      <c r="F211" s="95"/>
      <c r="G211" s="95"/>
      <c r="U211" s="93"/>
      <c r="V211" s="93"/>
      <c r="W211" s="93"/>
      <c r="X211" s="93"/>
      <c r="Y211" s="93"/>
      <c r="Z211" s="93"/>
      <c r="AA211" s="93"/>
      <c r="AB211" s="93"/>
      <c r="AC211" s="93"/>
      <c r="AD211" s="93"/>
      <c r="AE211" s="93"/>
      <c r="AF211" s="93"/>
      <c r="AG211" s="93"/>
      <c r="AH211" s="93"/>
      <c r="AI211" s="93"/>
      <c r="AJ211" s="93"/>
      <c r="AK211" s="93"/>
      <c r="AL211" s="93"/>
      <c r="AM211" s="93"/>
      <c r="AN211" s="93"/>
    </row>
    <row r="212" spans="1:40" s="1" customFormat="1" ht="14.25">
      <c r="A212" s="285"/>
      <c r="B212" s="286"/>
      <c r="F212" s="95"/>
      <c r="G212" s="95"/>
      <c r="U212" s="93"/>
      <c r="V212" s="93"/>
      <c r="W212" s="93"/>
      <c r="X212" s="93"/>
      <c r="Y212" s="93"/>
      <c r="Z212" s="93"/>
      <c r="AA212" s="93"/>
      <c r="AB212" s="93"/>
      <c r="AC212" s="93"/>
      <c r="AD212" s="93"/>
      <c r="AE212" s="93"/>
      <c r="AF212" s="93"/>
      <c r="AG212" s="93"/>
      <c r="AH212" s="93"/>
      <c r="AI212" s="93"/>
      <c r="AJ212" s="93"/>
      <c r="AK212" s="93"/>
      <c r="AL212" s="93"/>
      <c r="AM212" s="93"/>
      <c r="AN212" s="93"/>
    </row>
    <row r="213" spans="1:40" s="1" customFormat="1" ht="14.25">
      <c r="A213" s="285"/>
      <c r="B213" s="286"/>
      <c r="F213" s="95"/>
      <c r="G213" s="95"/>
      <c r="U213" s="93"/>
      <c r="V213" s="93"/>
      <c r="W213" s="93"/>
      <c r="X213" s="93"/>
      <c r="Y213" s="93"/>
      <c r="Z213" s="93"/>
      <c r="AA213" s="93"/>
      <c r="AB213" s="93"/>
      <c r="AC213" s="93"/>
      <c r="AD213" s="93"/>
      <c r="AE213" s="93"/>
      <c r="AF213" s="93"/>
      <c r="AG213" s="93"/>
      <c r="AH213" s="93"/>
      <c r="AI213" s="93"/>
      <c r="AJ213" s="93"/>
      <c r="AK213" s="93"/>
      <c r="AL213" s="93"/>
      <c r="AM213" s="93"/>
      <c r="AN213" s="93"/>
    </row>
    <row r="214" spans="1:40" s="1" customFormat="1" ht="14.25">
      <c r="A214" s="285"/>
      <c r="B214" s="286"/>
      <c r="F214" s="95"/>
      <c r="G214" s="95"/>
      <c r="U214" s="93"/>
      <c r="V214" s="93"/>
      <c r="W214" s="93"/>
      <c r="X214" s="93"/>
      <c r="Y214" s="93"/>
      <c r="Z214" s="93"/>
      <c r="AA214" s="93"/>
      <c r="AB214" s="93"/>
      <c r="AC214" s="93"/>
      <c r="AD214" s="93"/>
      <c r="AE214" s="93"/>
      <c r="AF214" s="93"/>
      <c r="AG214" s="93"/>
      <c r="AH214" s="93"/>
      <c r="AI214" s="93"/>
      <c r="AJ214" s="93"/>
      <c r="AK214" s="93"/>
      <c r="AL214" s="93"/>
      <c r="AM214" s="93"/>
      <c r="AN214" s="93"/>
    </row>
    <row r="215" spans="1:40" s="1" customFormat="1" ht="14.25">
      <c r="A215" s="285"/>
      <c r="B215" s="286"/>
      <c r="F215" s="95"/>
      <c r="G215" s="95"/>
      <c r="U215" s="93"/>
      <c r="V215" s="93"/>
      <c r="W215" s="93"/>
      <c r="X215" s="93"/>
      <c r="Y215" s="93"/>
      <c r="Z215" s="93"/>
      <c r="AA215" s="93"/>
      <c r="AB215" s="93"/>
      <c r="AC215" s="93"/>
      <c r="AD215" s="93"/>
      <c r="AE215" s="93"/>
      <c r="AF215" s="93"/>
      <c r="AG215" s="93"/>
      <c r="AH215" s="93"/>
      <c r="AI215" s="93"/>
      <c r="AJ215" s="93"/>
      <c r="AK215" s="93"/>
      <c r="AL215" s="93"/>
      <c r="AM215" s="93"/>
      <c r="AN215" s="93"/>
    </row>
    <row r="216" spans="1:40" s="1" customFormat="1" ht="14.25">
      <c r="A216" s="285"/>
      <c r="B216" s="286"/>
      <c r="F216" s="95"/>
      <c r="G216" s="95"/>
      <c r="U216" s="93"/>
      <c r="V216" s="93"/>
      <c r="W216" s="93"/>
      <c r="X216" s="93"/>
      <c r="Y216" s="93"/>
      <c r="Z216" s="93"/>
      <c r="AA216" s="93"/>
      <c r="AB216" s="93"/>
      <c r="AC216" s="93"/>
      <c r="AD216" s="93"/>
      <c r="AE216" s="93"/>
      <c r="AF216" s="93"/>
      <c r="AG216" s="93"/>
      <c r="AH216" s="93"/>
      <c r="AI216" s="93"/>
      <c r="AJ216" s="93"/>
      <c r="AK216" s="93"/>
      <c r="AL216" s="93"/>
      <c r="AM216" s="93"/>
      <c r="AN216" s="93"/>
    </row>
    <row r="217" spans="1:40" s="1" customFormat="1" ht="14.25">
      <c r="A217" s="285"/>
      <c r="B217" s="286"/>
      <c r="F217" s="95"/>
      <c r="G217" s="95"/>
      <c r="U217" s="93"/>
      <c r="V217" s="93"/>
      <c r="W217" s="93"/>
      <c r="X217" s="93"/>
      <c r="Y217" s="93"/>
      <c r="Z217" s="93"/>
      <c r="AA217" s="93"/>
      <c r="AB217" s="93"/>
      <c r="AC217" s="93"/>
      <c r="AD217" s="93"/>
      <c r="AE217" s="93"/>
      <c r="AF217" s="93"/>
      <c r="AG217" s="93"/>
      <c r="AH217" s="93"/>
      <c r="AI217" s="93"/>
      <c r="AJ217" s="93"/>
      <c r="AK217" s="93"/>
      <c r="AL217" s="93"/>
      <c r="AM217" s="93"/>
      <c r="AN217" s="93"/>
    </row>
    <row r="218" spans="1:40" s="1" customFormat="1" ht="14.25">
      <c r="A218" s="285"/>
      <c r="B218" s="286"/>
      <c r="F218" s="95"/>
      <c r="G218" s="95"/>
      <c r="U218" s="93"/>
      <c r="V218" s="93"/>
      <c r="W218" s="93"/>
      <c r="X218" s="93"/>
      <c r="Y218" s="93"/>
      <c r="Z218" s="93"/>
      <c r="AA218" s="93"/>
      <c r="AB218" s="93"/>
      <c r="AC218" s="93"/>
      <c r="AD218" s="93"/>
      <c r="AE218" s="93"/>
      <c r="AF218" s="93"/>
      <c r="AG218" s="93"/>
      <c r="AH218" s="93"/>
      <c r="AI218" s="93"/>
      <c r="AJ218" s="93"/>
      <c r="AK218" s="93"/>
      <c r="AL218" s="93"/>
      <c r="AM218" s="93"/>
      <c r="AN218" s="93"/>
    </row>
    <row r="219" spans="1:40" s="1" customFormat="1" ht="14.25">
      <c r="A219" s="285"/>
      <c r="B219" s="286"/>
      <c r="F219" s="95"/>
      <c r="G219" s="95"/>
      <c r="U219" s="93"/>
      <c r="V219" s="93"/>
      <c r="W219" s="93"/>
      <c r="X219" s="93"/>
      <c r="Y219" s="93"/>
      <c r="Z219" s="93"/>
      <c r="AA219" s="93"/>
      <c r="AB219" s="93"/>
      <c r="AC219" s="93"/>
      <c r="AD219" s="93"/>
      <c r="AE219" s="93"/>
      <c r="AF219" s="93"/>
      <c r="AG219" s="93"/>
      <c r="AH219" s="93"/>
      <c r="AI219" s="93"/>
      <c r="AJ219" s="93"/>
      <c r="AK219" s="93"/>
      <c r="AL219" s="93"/>
      <c r="AM219" s="93"/>
      <c r="AN219" s="93"/>
    </row>
    <row r="220" spans="1:40" s="1" customFormat="1" ht="14.25">
      <c r="A220" s="285"/>
      <c r="B220" s="286"/>
      <c r="F220" s="95"/>
      <c r="G220" s="95"/>
      <c r="U220" s="93"/>
      <c r="V220" s="93"/>
      <c r="W220" s="93"/>
      <c r="X220" s="93"/>
      <c r="Y220" s="93"/>
      <c r="Z220" s="93"/>
      <c r="AA220" s="93"/>
      <c r="AB220" s="93"/>
      <c r="AC220" s="93"/>
      <c r="AD220" s="93"/>
      <c r="AE220" s="93"/>
      <c r="AF220" s="93"/>
      <c r="AG220" s="93"/>
      <c r="AH220" s="93"/>
      <c r="AI220" s="93"/>
      <c r="AJ220" s="93"/>
      <c r="AK220" s="93"/>
      <c r="AL220" s="93"/>
      <c r="AM220" s="93"/>
      <c r="AN220" s="93"/>
    </row>
    <row r="221" spans="1:40" s="1" customFormat="1" ht="14.25">
      <c r="A221" s="285"/>
      <c r="B221" s="286"/>
      <c r="F221" s="95"/>
      <c r="G221" s="95"/>
      <c r="U221" s="93"/>
      <c r="V221" s="93"/>
      <c r="W221" s="93"/>
      <c r="X221" s="93"/>
      <c r="Y221" s="93"/>
      <c r="Z221" s="93"/>
      <c r="AA221" s="93"/>
      <c r="AB221" s="93"/>
      <c r="AC221" s="93"/>
      <c r="AD221" s="93"/>
      <c r="AE221" s="93"/>
      <c r="AF221" s="93"/>
      <c r="AG221" s="93"/>
      <c r="AH221" s="93"/>
      <c r="AI221" s="93"/>
      <c r="AJ221" s="93"/>
      <c r="AK221" s="93"/>
      <c r="AL221" s="93"/>
      <c r="AM221" s="93"/>
      <c r="AN221" s="93"/>
    </row>
    <row r="222" spans="1:40" s="1" customFormat="1" ht="14.25">
      <c r="A222" s="285"/>
      <c r="B222" s="286"/>
      <c r="F222" s="95"/>
      <c r="G222" s="95"/>
      <c r="U222" s="93"/>
      <c r="V222" s="93"/>
      <c r="W222" s="93"/>
      <c r="X222" s="93"/>
      <c r="Y222" s="93"/>
      <c r="Z222" s="93"/>
      <c r="AA222" s="93"/>
      <c r="AB222" s="93"/>
      <c r="AC222" s="93"/>
      <c r="AD222" s="93"/>
      <c r="AE222" s="93"/>
      <c r="AF222" s="93"/>
      <c r="AG222" s="93"/>
      <c r="AH222" s="93"/>
      <c r="AI222" s="93"/>
      <c r="AJ222" s="93"/>
      <c r="AK222" s="93"/>
      <c r="AL222" s="93"/>
      <c r="AM222" s="93"/>
      <c r="AN222" s="93"/>
    </row>
    <row r="223" spans="1:40" s="1" customFormat="1" ht="14.25">
      <c r="A223" s="285"/>
      <c r="B223" s="286"/>
      <c r="F223" s="95"/>
      <c r="G223" s="95"/>
      <c r="U223" s="93"/>
      <c r="V223" s="93"/>
      <c r="W223" s="93"/>
      <c r="X223" s="93"/>
      <c r="Y223" s="93"/>
      <c r="Z223" s="93"/>
      <c r="AA223" s="93"/>
      <c r="AB223" s="93"/>
      <c r="AC223" s="93"/>
      <c r="AD223" s="93"/>
      <c r="AE223" s="93"/>
      <c r="AF223" s="93"/>
      <c r="AG223" s="93"/>
      <c r="AH223" s="93"/>
      <c r="AI223" s="93"/>
      <c r="AJ223" s="93"/>
      <c r="AK223" s="93"/>
      <c r="AL223" s="93"/>
      <c r="AM223" s="93"/>
      <c r="AN223" s="93"/>
    </row>
    <row r="224" spans="1:40" s="1" customFormat="1" ht="14.25">
      <c r="A224" s="285"/>
      <c r="B224" s="286"/>
      <c r="F224" s="95"/>
      <c r="G224" s="95"/>
      <c r="U224" s="93"/>
      <c r="V224" s="93"/>
      <c r="W224" s="93"/>
      <c r="X224" s="93"/>
      <c r="Y224" s="93"/>
      <c r="Z224" s="93"/>
      <c r="AA224" s="93"/>
      <c r="AB224" s="93"/>
      <c r="AC224" s="93"/>
      <c r="AD224" s="93"/>
      <c r="AE224" s="93"/>
      <c r="AF224" s="93"/>
      <c r="AG224" s="93"/>
      <c r="AH224" s="93"/>
      <c r="AI224" s="93"/>
      <c r="AJ224" s="93"/>
      <c r="AK224" s="93"/>
      <c r="AL224" s="93"/>
      <c r="AM224" s="93"/>
      <c r="AN224" s="93"/>
    </row>
    <row r="225" spans="1:40" s="1" customFormat="1" ht="14.25">
      <c r="A225" s="285"/>
      <c r="B225" s="286"/>
      <c r="F225" s="95"/>
      <c r="G225" s="95"/>
      <c r="U225" s="93"/>
      <c r="V225" s="93"/>
      <c r="W225" s="93"/>
      <c r="X225" s="93"/>
      <c r="Y225" s="93"/>
      <c r="Z225" s="93"/>
      <c r="AA225" s="93"/>
      <c r="AB225" s="93"/>
      <c r="AC225" s="93"/>
      <c r="AD225" s="93"/>
      <c r="AE225" s="93"/>
      <c r="AF225" s="93"/>
      <c r="AG225" s="93"/>
      <c r="AH225" s="93"/>
      <c r="AI225" s="93"/>
      <c r="AJ225" s="93"/>
      <c r="AK225" s="93"/>
      <c r="AL225" s="93"/>
      <c r="AM225" s="93"/>
      <c r="AN225" s="93"/>
    </row>
    <row r="226" spans="1:40" s="1" customFormat="1" ht="14.25">
      <c r="A226" s="285"/>
      <c r="B226" s="286"/>
      <c r="F226" s="95"/>
      <c r="G226" s="95"/>
      <c r="U226" s="93"/>
      <c r="V226" s="93"/>
      <c r="W226" s="93"/>
      <c r="X226" s="93"/>
      <c r="Y226" s="93"/>
      <c r="Z226" s="93"/>
      <c r="AA226" s="93"/>
      <c r="AB226" s="93"/>
      <c r="AC226" s="93"/>
      <c r="AD226" s="93"/>
      <c r="AE226" s="93"/>
      <c r="AF226" s="93"/>
      <c r="AG226" s="93"/>
      <c r="AH226" s="93"/>
      <c r="AI226" s="93"/>
      <c r="AJ226" s="93"/>
      <c r="AK226" s="93"/>
      <c r="AL226" s="93"/>
      <c r="AM226" s="93"/>
      <c r="AN226" s="93"/>
    </row>
    <row r="227" spans="1:40" s="1" customFormat="1" ht="14.25">
      <c r="A227" s="285"/>
      <c r="B227" s="286"/>
      <c r="F227" s="95"/>
      <c r="G227" s="95"/>
      <c r="U227" s="93"/>
      <c r="V227" s="93"/>
      <c r="W227" s="93"/>
      <c r="X227" s="93"/>
      <c r="Y227" s="93"/>
      <c r="Z227" s="93"/>
      <c r="AA227" s="93"/>
      <c r="AB227" s="93"/>
      <c r="AC227" s="93"/>
      <c r="AD227" s="93"/>
      <c r="AE227" s="93"/>
      <c r="AF227" s="93"/>
      <c r="AG227" s="93"/>
      <c r="AH227" s="93"/>
      <c r="AI227" s="93"/>
      <c r="AJ227" s="93"/>
      <c r="AK227" s="93"/>
      <c r="AL227" s="93"/>
      <c r="AM227" s="93"/>
      <c r="AN227" s="93"/>
    </row>
    <row r="228" spans="1:40" s="1" customFormat="1" ht="14.25">
      <c r="A228" s="285"/>
      <c r="B228" s="286"/>
      <c r="F228" s="95"/>
      <c r="G228" s="95"/>
      <c r="U228" s="93"/>
      <c r="V228" s="93"/>
      <c r="W228" s="93"/>
      <c r="X228" s="93"/>
      <c r="Y228" s="93"/>
      <c r="Z228" s="93"/>
      <c r="AA228" s="93"/>
      <c r="AB228" s="93"/>
      <c r="AC228" s="93"/>
      <c r="AD228" s="93"/>
      <c r="AE228" s="93"/>
      <c r="AF228" s="93"/>
      <c r="AG228" s="93"/>
      <c r="AH228" s="93"/>
      <c r="AI228" s="93"/>
      <c r="AJ228" s="93"/>
      <c r="AK228" s="93"/>
      <c r="AL228" s="93"/>
      <c r="AM228" s="93"/>
      <c r="AN228" s="93"/>
    </row>
    <row r="229" spans="1:40" s="1" customFormat="1" ht="14.25">
      <c r="A229" s="285"/>
      <c r="B229" s="286"/>
      <c r="F229" s="95"/>
      <c r="G229" s="95"/>
      <c r="U229" s="93"/>
      <c r="V229" s="93"/>
      <c r="W229" s="93"/>
      <c r="X229" s="93"/>
      <c r="Y229" s="93"/>
      <c r="Z229" s="93"/>
      <c r="AA229" s="93"/>
      <c r="AB229" s="93"/>
      <c r="AC229" s="93"/>
      <c r="AD229" s="93"/>
      <c r="AE229" s="93"/>
      <c r="AF229" s="93"/>
      <c r="AG229" s="93"/>
      <c r="AH229" s="93"/>
      <c r="AI229" s="93"/>
      <c r="AJ229" s="93"/>
      <c r="AK229" s="93"/>
      <c r="AL229" s="93"/>
      <c r="AM229" s="93"/>
      <c r="AN229" s="93"/>
    </row>
    <row r="230" spans="1:40" s="1" customFormat="1" ht="14.25">
      <c r="A230" s="285"/>
      <c r="B230" s="286"/>
      <c r="F230" s="95"/>
      <c r="G230" s="95"/>
      <c r="U230" s="93"/>
      <c r="V230" s="93"/>
      <c r="W230" s="93"/>
      <c r="X230" s="93"/>
      <c r="Y230" s="93"/>
      <c r="Z230" s="93"/>
      <c r="AA230" s="93"/>
      <c r="AB230" s="93"/>
      <c r="AC230" s="93"/>
      <c r="AD230" s="93"/>
      <c r="AE230" s="93"/>
      <c r="AF230" s="93"/>
      <c r="AG230" s="93"/>
      <c r="AH230" s="93"/>
      <c r="AI230" s="93"/>
      <c r="AJ230" s="93"/>
      <c r="AK230" s="93"/>
      <c r="AL230" s="93"/>
      <c r="AM230" s="93"/>
      <c r="AN230" s="93"/>
    </row>
    <row r="231" spans="1:40" s="1" customFormat="1" ht="14.25">
      <c r="A231" s="285"/>
      <c r="B231" s="286"/>
      <c r="F231" s="95"/>
      <c r="G231" s="95"/>
      <c r="U231" s="93"/>
      <c r="V231" s="93"/>
      <c r="W231" s="93"/>
      <c r="X231" s="93"/>
      <c r="Y231" s="93"/>
      <c r="Z231" s="93"/>
      <c r="AA231" s="93"/>
      <c r="AB231" s="93"/>
      <c r="AC231" s="93"/>
      <c r="AD231" s="93"/>
      <c r="AE231" s="93"/>
      <c r="AF231" s="93"/>
      <c r="AG231" s="93"/>
      <c r="AH231" s="93"/>
      <c r="AI231" s="93"/>
      <c r="AJ231" s="93"/>
      <c r="AK231" s="93"/>
      <c r="AL231" s="93"/>
      <c r="AM231" s="93"/>
      <c r="AN231" s="93"/>
    </row>
    <row r="232" spans="1:40" s="1" customFormat="1" ht="14.25">
      <c r="A232" s="285"/>
      <c r="B232" s="286"/>
      <c r="F232" s="95"/>
      <c r="G232" s="95"/>
      <c r="U232" s="93"/>
      <c r="V232" s="93"/>
      <c r="W232" s="93"/>
      <c r="X232" s="93"/>
      <c r="Y232" s="93"/>
      <c r="Z232" s="93"/>
      <c r="AA232" s="93"/>
      <c r="AB232" s="93"/>
      <c r="AC232" s="93"/>
      <c r="AD232" s="93"/>
      <c r="AE232" s="93"/>
      <c r="AF232" s="93"/>
      <c r="AG232" s="93"/>
      <c r="AH232" s="93"/>
      <c r="AI232" s="93"/>
      <c r="AJ232" s="93"/>
      <c r="AK232" s="93"/>
      <c r="AL232" s="93"/>
      <c r="AM232" s="93"/>
      <c r="AN232" s="93"/>
    </row>
    <row r="233" spans="1:40" s="1" customFormat="1" ht="14.25">
      <c r="A233" s="285"/>
      <c r="B233" s="286"/>
      <c r="F233" s="95"/>
      <c r="G233" s="95"/>
      <c r="U233" s="93"/>
      <c r="V233" s="93"/>
      <c r="W233" s="93"/>
      <c r="X233" s="93"/>
      <c r="Y233" s="93"/>
      <c r="Z233" s="93"/>
      <c r="AA233" s="93"/>
      <c r="AB233" s="93"/>
      <c r="AC233" s="93"/>
      <c r="AD233" s="93"/>
      <c r="AE233" s="93"/>
      <c r="AF233" s="93"/>
      <c r="AG233" s="93"/>
      <c r="AH233" s="93"/>
      <c r="AI233" s="93"/>
      <c r="AJ233" s="93"/>
      <c r="AK233" s="93"/>
      <c r="AL233" s="93"/>
      <c r="AM233" s="93"/>
      <c r="AN233" s="93"/>
    </row>
    <row r="234" spans="1:40" s="1" customFormat="1" ht="14.25">
      <c r="A234" s="285"/>
      <c r="B234" s="286"/>
      <c r="F234" s="95"/>
      <c r="G234" s="95"/>
      <c r="U234" s="93"/>
      <c r="V234" s="93"/>
      <c r="W234" s="93"/>
      <c r="X234" s="93"/>
      <c r="Y234" s="93"/>
      <c r="Z234" s="93"/>
      <c r="AA234" s="93"/>
      <c r="AB234" s="93"/>
      <c r="AC234" s="93"/>
      <c r="AD234" s="93"/>
      <c r="AE234" s="93"/>
      <c r="AF234" s="93"/>
      <c r="AG234" s="93"/>
      <c r="AH234" s="93"/>
      <c r="AI234" s="93"/>
      <c r="AJ234" s="93"/>
      <c r="AK234" s="93"/>
      <c r="AL234" s="93"/>
      <c r="AM234" s="93"/>
      <c r="AN234" s="93"/>
    </row>
    <row r="235" spans="1:40" s="1" customFormat="1" ht="14.25">
      <c r="A235" s="285"/>
      <c r="B235" s="286"/>
      <c r="F235" s="95"/>
      <c r="G235" s="95"/>
      <c r="U235" s="93"/>
      <c r="V235" s="93"/>
      <c r="W235" s="93"/>
      <c r="X235" s="93"/>
      <c r="Y235" s="93"/>
      <c r="Z235" s="93"/>
      <c r="AA235" s="93"/>
      <c r="AB235" s="93"/>
      <c r="AC235" s="93"/>
      <c r="AD235" s="93"/>
      <c r="AE235" s="93"/>
      <c r="AF235" s="93"/>
      <c r="AG235" s="93"/>
      <c r="AH235" s="93"/>
      <c r="AI235" s="93"/>
      <c r="AJ235" s="93"/>
      <c r="AK235" s="93"/>
      <c r="AL235" s="93"/>
      <c r="AM235" s="93"/>
      <c r="AN235" s="93"/>
    </row>
    <row r="236" spans="1:40" s="1" customFormat="1" ht="14.25">
      <c r="A236" s="285"/>
      <c r="B236" s="286"/>
      <c r="F236" s="95"/>
      <c r="G236" s="95"/>
      <c r="U236" s="93"/>
      <c r="V236" s="93"/>
      <c r="W236" s="93"/>
      <c r="X236" s="93"/>
      <c r="Y236" s="93"/>
      <c r="Z236" s="93"/>
      <c r="AA236" s="93"/>
      <c r="AB236" s="93"/>
      <c r="AC236" s="93"/>
      <c r="AD236" s="93"/>
      <c r="AE236" s="93"/>
      <c r="AF236" s="93"/>
      <c r="AG236" s="93"/>
      <c r="AH236" s="93"/>
      <c r="AI236" s="93"/>
      <c r="AJ236" s="93"/>
      <c r="AK236" s="93"/>
      <c r="AL236" s="93"/>
      <c r="AM236" s="93"/>
      <c r="AN236" s="93"/>
    </row>
    <row r="237" spans="1:40" s="1" customFormat="1" ht="14.25">
      <c r="A237" s="285"/>
      <c r="B237" s="286"/>
      <c r="F237" s="95"/>
      <c r="G237" s="95"/>
      <c r="U237" s="93"/>
      <c r="V237" s="93"/>
      <c r="W237" s="93"/>
      <c r="X237" s="93"/>
      <c r="Y237" s="93"/>
      <c r="Z237" s="93"/>
      <c r="AA237" s="93"/>
      <c r="AB237" s="93"/>
      <c r="AC237" s="93"/>
      <c r="AD237" s="93"/>
      <c r="AE237" s="93"/>
      <c r="AF237" s="93"/>
      <c r="AG237" s="93"/>
      <c r="AH237" s="93"/>
      <c r="AI237" s="93"/>
      <c r="AJ237" s="93"/>
      <c r="AK237" s="93"/>
      <c r="AL237" s="93"/>
      <c r="AM237" s="93"/>
      <c r="AN237" s="93"/>
    </row>
    <row r="238" spans="1:40" s="1" customFormat="1" ht="14.25">
      <c r="A238" s="285"/>
      <c r="B238" s="286"/>
      <c r="F238" s="95"/>
      <c r="G238" s="95"/>
      <c r="U238" s="93"/>
      <c r="V238" s="93"/>
      <c r="W238" s="93"/>
      <c r="X238" s="93"/>
      <c r="Y238" s="93"/>
      <c r="Z238" s="93"/>
      <c r="AA238" s="93"/>
      <c r="AB238" s="93"/>
      <c r="AC238" s="93"/>
      <c r="AD238" s="93"/>
      <c r="AE238" s="93"/>
      <c r="AF238" s="93"/>
      <c r="AG238" s="93"/>
      <c r="AH238" s="93"/>
      <c r="AI238" s="93"/>
      <c r="AJ238" s="93"/>
      <c r="AK238" s="93"/>
      <c r="AL238" s="93"/>
      <c r="AM238" s="93"/>
      <c r="AN238" s="93"/>
    </row>
    <row r="239" spans="1:40" s="1" customFormat="1" ht="14.25">
      <c r="A239" s="285"/>
      <c r="B239" s="286"/>
      <c r="F239" s="95"/>
      <c r="G239" s="95"/>
      <c r="U239" s="93"/>
      <c r="V239" s="93"/>
      <c r="W239" s="93"/>
      <c r="X239" s="93"/>
      <c r="Y239" s="93"/>
      <c r="Z239" s="93"/>
      <c r="AA239" s="93"/>
      <c r="AB239" s="93"/>
      <c r="AC239" s="93"/>
      <c r="AD239" s="93"/>
      <c r="AE239" s="93"/>
      <c r="AF239" s="93"/>
      <c r="AG239" s="93"/>
      <c r="AH239" s="93"/>
      <c r="AI239" s="93"/>
      <c r="AJ239" s="93"/>
      <c r="AK239" s="93"/>
      <c r="AL239" s="93"/>
      <c r="AM239" s="93"/>
      <c r="AN239" s="93"/>
    </row>
    <row r="240" spans="1:40" s="1" customFormat="1" ht="14.25">
      <c r="A240" s="285"/>
      <c r="B240" s="286"/>
      <c r="F240" s="95"/>
      <c r="G240" s="95"/>
      <c r="U240" s="93"/>
      <c r="V240" s="93"/>
      <c r="W240" s="93"/>
      <c r="X240" s="93"/>
      <c r="Y240" s="93"/>
      <c r="Z240" s="93"/>
      <c r="AA240" s="93"/>
      <c r="AB240" s="93"/>
      <c r="AC240" s="93"/>
      <c r="AD240" s="93"/>
      <c r="AE240" s="93"/>
      <c r="AF240" s="93"/>
      <c r="AG240" s="93"/>
      <c r="AH240" s="93"/>
      <c r="AI240" s="93"/>
      <c r="AJ240" s="93"/>
      <c r="AK240" s="93"/>
      <c r="AL240" s="93"/>
      <c r="AM240" s="93"/>
      <c r="AN240" s="93"/>
    </row>
    <row r="241" spans="1:40" s="1" customFormat="1" ht="14.25">
      <c r="A241" s="285"/>
      <c r="B241" s="286"/>
      <c r="F241" s="95"/>
      <c r="G241" s="95"/>
      <c r="U241" s="93"/>
      <c r="V241" s="93"/>
      <c r="W241" s="93"/>
      <c r="X241" s="93"/>
      <c r="Y241" s="93"/>
      <c r="Z241" s="93"/>
      <c r="AA241" s="93"/>
      <c r="AB241" s="93"/>
      <c r="AC241" s="93"/>
      <c r="AD241" s="93"/>
      <c r="AE241" s="93"/>
      <c r="AF241" s="93"/>
      <c r="AG241" s="93"/>
      <c r="AH241" s="93"/>
      <c r="AI241" s="93"/>
      <c r="AJ241" s="93"/>
      <c r="AK241" s="93"/>
      <c r="AL241" s="93"/>
      <c r="AM241" s="93"/>
      <c r="AN241" s="93"/>
    </row>
    <row r="242" spans="1:40" s="1" customFormat="1" ht="14.25">
      <c r="A242" s="285"/>
      <c r="B242" s="286"/>
      <c r="F242" s="95"/>
      <c r="G242" s="95"/>
      <c r="U242" s="93"/>
      <c r="V242" s="93"/>
      <c r="W242" s="93"/>
      <c r="X242" s="93"/>
      <c r="Y242" s="93"/>
      <c r="Z242" s="93"/>
      <c r="AA242" s="93"/>
      <c r="AB242" s="93"/>
      <c r="AC242" s="93"/>
      <c r="AD242" s="93"/>
      <c r="AE242" s="93"/>
      <c r="AF242" s="93"/>
      <c r="AG242" s="93"/>
      <c r="AH242" s="93"/>
      <c r="AI242" s="93"/>
      <c r="AJ242" s="93"/>
      <c r="AK242" s="93"/>
      <c r="AL242" s="93"/>
      <c r="AM242" s="93"/>
      <c r="AN242" s="93"/>
    </row>
    <row r="243" spans="1:40" s="1" customFormat="1" ht="14.25">
      <c r="A243" s="285"/>
      <c r="B243" s="286"/>
      <c r="F243" s="95"/>
      <c r="G243" s="95"/>
      <c r="U243" s="93"/>
      <c r="V243" s="93"/>
      <c r="W243" s="93"/>
      <c r="X243" s="93"/>
      <c r="Y243" s="93"/>
      <c r="Z243" s="93"/>
      <c r="AA243" s="93"/>
      <c r="AB243" s="93"/>
      <c r="AC243" s="93"/>
      <c r="AD243" s="93"/>
      <c r="AE243" s="93"/>
      <c r="AF243" s="93"/>
      <c r="AG243" s="93"/>
      <c r="AH243" s="93"/>
      <c r="AI243" s="93"/>
      <c r="AJ243" s="93"/>
      <c r="AK243" s="93"/>
      <c r="AL243" s="93"/>
      <c r="AM243" s="93"/>
      <c r="AN243" s="93"/>
    </row>
    <row r="244" spans="1:40" s="1" customFormat="1" ht="14.25">
      <c r="A244" s="285"/>
      <c r="B244" s="286"/>
      <c r="F244" s="95"/>
      <c r="G244" s="95"/>
      <c r="U244" s="93"/>
      <c r="V244" s="93"/>
      <c r="W244" s="93"/>
      <c r="X244" s="93"/>
      <c r="Y244" s="93"/>
      <c r="Z244" s="93"/>
      <c r="AA244" s="93"/>
      <c r="AB244" s="93"/>
      <c r="AC244" s="93"/>
      <c r="AD244" s="93"/>
      <c r="AE244" s="93"/>
      <c r="AF244" s="93"/>
      <c r="AG244" s="93"/>
      <c r="AH244" s="93"/>
      <c r="AI244" s="93"/>
      <c r="AJ244" s="93"/>
      <c r="AK244" s="93"/>
      <c r="AL244" s="93"/>
      <c r="AM244" s="93"/>
      <c r="AN244" s="93"/>
    </row>
    <row r="245" spans="1:40" s="1" customFormat="1" ht="14.25">
      <c r="A245" s="285"/>
      <c r="B245" s="286"/>
      <c r="F245" s="95"/>
      <c r="G245" s="95"/>
      <c r="U245" s="93"/>
      <c r="V245" s="93"/>
      <c r="W245" s="93"/>
      <c r="X245" s="93"/>
      <c r="Y245" s="93"/>
      <c r="Z245" s="93"/>
      <c r="AA245" s="93"/>
      <c r="AB245" s="93"/>
      <c r="AC245" s="93"/>
      <c r="AD245" s="93"/>
      <c r="AE245" s="93"/>
      <c r="AF245" s="93"/>
      <c r="AG245" s="93"/>
      <c r="AH245" s="93"/>
      <c r="AI245" s="93"/>
      <c r="AJ245" s="93"/>
      <c r="AK245" s="93"/>
      <c r="AL245" s="93"/>
      <c r="AM245" s="93"/>
      <c r="AN245" s="93"/>
    </row>
    <row r="246" spans="1:40" s="1" customFormat="1" ht="14.25">
      <c r="A246" s="285"/>
      <c r="B246" s="286"/>
      <c r="F246" s="95"/>
      <c r="G246" s="95"/>
      <c r="U246" s="93"/>
      <c r="V246" s="93"/>
      <c r="W246" s="93"/>
      <c r="X246" s="93"/>
      <c r="Y246" s="93"/>
      <c r="Z246" s="93"/>
      <c r="AA246" s="93"/>
      <c r="AB246" s="93"/>
      <c r="AC246" s="93"/>
      <c r="AD246" s="93"/>
      <c r="AE246" s="93"/>
      <c r="AF246" s="93"/>
      <c r="AG246" s="93"/>
      <c r="AH246" s="93"/>
      <c r="AI246" s="93"/>
      <c r="AJ246" s="93"/>
      <c r="AK246" s="93"/>
      <c r="AL246" s="93"/>
      <c r="AM246" s="93"/>
      <c r="AN246" s="93"/>
    </row>
    <row r="247" spans="1:40" s="1" customFormat="1" ht="14.25">
      <c r="A247" s="285"/>
      <c r="B247" s="286"/>
      <c r="F247" s="95"/>
      <c r="G247" s="95"/>
      <c r="U247" s="93"/>
      <c r="V247" s="93"/>
      <c r="W247" s="93"/>
      <c r="X247" s="93"/>
      <c r="Y247" s="93"/>
      <c r="Z247" s="93"/>
      <c r="AA247" s="93"/>
      <c r="AB247" s="93"/>
      <c r="AC247" s="93"/>
      <c r="AD247" s="93"/>
      <c r="AE247" s="93"/>
      <c r="AF247" s="93"/>
      <c r="AG247" s="93"/>
      <c r="AH247" s="93"/>
      <c r="AI247" s="93"/>
      <c r="AJ247" s="93"/>
      <c r="AK247" s="93"/>
      <c r="AL247" s="93"/>
      <c r="AM247" s="93"/>
      <c r="AN247" s="93"/>
    </row>
    <row r="248" spans="1:40" s="1" customFormat="1" ht="14.25">
      <c r="A248" s="285"/>
      <c r="B248" s="286"/>
      <c r="F248" s="95"/>
      <c r="G248" s="95"/>
      <c r="U248" s="93"/>
      <c r="V248" s="93"/>
      <c r="W248" s="93"/>
      <c r="X248" s="93"/>
      <c r="Y248" s="93"/>
      <c r="Z248" s="93"/>
      <c r="AA248" s="93"/>
      <c r="AB248" s="93"/>
      <c r="AC248" s="93"/>
      <c r="AD248" s="93"/>
      <c r="AE248" s="93"/>
      <c r="AF248" s="93"/>
      <c r="AG248" s="93"/>
      <c r="AH248" s="93"/>
      <c r="AI248" s="93"/>
      <c r="AJ248" s="93"/>
      <c r="AK248" s="93"/>
      <c r="AL248" s="93"/>
      <c r="AM248" s="93"/>
      <c r="AN248" s="93"/>
    </row>
    <row r="249" spans="1:40" s="1" customFormat="1" ht="14.25">
      <c r="A249" s="285"/>
      <c r="B249" s="286"/>
      <c r="F249" s="95"/>
      <c r="G249" s="95"/>
      <c r="U249" s="93"/>
      <c r="V249" s="93"/>
      <c r="W249" s="93"/>
      <c r="X249" s="93"/>
      <c r="Y249" s="93"/>
      <c r="Z249" s="93"/>
      <c r="AA249" s="93"/>
      <c r="AB249" s="93"/>
      <c r="AC249" s="93"/>
      <c r="AD249" s="93"/>
      <c r="AE249" s="93"/>
      <c r="AF249" s="93"/>
      <c r="AG249" s="93"/>
      <c r="AH249" s="93"/>
      <c r="AI249" s="93"/>
      <c r="AJ249" s="93"/>
      <c r="AK249" s="93"/>
      <c r="AL249" s="93"/>
      <c r="AM249" s="93"/>
      <c r="AN249" s="93"/>
    </row>
    <row r="250" spans="1:40" s="1" customFormat="1" ht="14.25">
      <c r="A250" s="285"/>
      <c r="B250" s="286"/>
      <c r="F250" s="95"/>
      <c r="G250" s="95"/>
      <c r="U250" s="93"/>
      <c r="V250" s="93"/>
      <c r="W250" s="93"/>
      <c r="X250" s="93"/>
      <c r="Y250" s="93"/>
      <c r="Z250" s="93"/>
      <c r="AA250" s="93"/>
      <c r="AB250" s="93"/>
      <c r="AC250" s="93"/>
      <c r="AD250" s="93"/>
      <c r="AE250" s="93"/>
      <c r="AF250" s="93"/>
      <c r="AG250" s="93"/>
      <c r="AH250" s="93"/>
      <c r="AI250" s="93"/>
      <c r="AJ250" s="93"/>
      <c r="AK250" s="93"/>
      <c r="AL250" s="93"/>
      <c r="AM250" s="93"/>
      <c r="AN250" s="93"/>
    </row>
    <row r="251" spans="1:40" s="1" customFormat="1" ht="14.25">
      <c r="A251" s="285"/>
      <c r="B251" s="286"/>
      <c r="F251" s="95"/>
      <c r="G251" s="95"/>
      <c r="U251" s="93"/>
      <c r="V251" s="93"/>
      <c r="W251" s="93"/>
      <c r="X251" s="93"/>
      <c r="Y251" s="93"/>
      <c r="Z251" s="93"/>
      <c r="AA251" s="93"/>
      <c r="AB251" s="93"/>
      <c r="AC251" s="93"/>
      <c r="AD251" s="93"/>
      <c r="AE251" s="93"/>
      <c r="AF251" s="93"/>
      <c r="AG251" s="93"/>
      <c r="AH251" s="93"/>
      <c r="AI251" s="93"/>
      <c r="AJ251" s="93"/>
      <c r="AK251" s="93"/>
      <c r="AL251" s="93"/>
      <c r="AM251" s="93"/>
      <c r="AN251" s="93"/>
    </row>
    <row r="252" spans="1:40" s="1" customFormat="1" ht="14.25">
      <c r="A252" s="285"/>
      <c r="B252" s="286"/>
      <c r="F252" s="95"/>
      <c r="G252" s="95"/>
      <c r="U252" s="93"/>
      <c r="V252" s="93"/>
      <c r="W252" s="93"/>
      <c r="X252" s="93"/>
      <c r="Y252" s="93"/>
      <c r="Z252" s="93"/>
      <c r="AA252" s="93"/>
      <c r="AB252" s="93"/>
      <c r="AC252" s="93"/>
      <c r="AD252" s="93"/>
      <c r="AE252" s="93"/>
      <c r="AF252" s="93"/>
      <c r="AG252" s="93"/>
      <c r="AH252" s="93"/>
      <c r="AI252" s="93"/>
      <c r="AJ252" s="93"/>
      <c r="AK252" s="93"/>
      <c r="AL252" s="93"/>
      <c r="AM252" s="93"/>
      <c r="AN252" s="93"/>
    </row>
    <row r="253" spans="1:40" s="1" customFormat="1" ht="14.25">
      <c r="A253" s="285"/>
      <c r="B253" s="286"/>
      <c r="F253" s="95"/>
      <c r="G253" s="95"/>
      <c r="U253" s="93"/>
      <c r="V253" s="93"/>
      <c r="W253" s="93"/>
      <c r="X253" s="93"/>
      <c r="Y253" s="93"/>
      <c r="Z253" s="93"/>
      <c r="AA253" s="93"/>
      <c r="AB253" s="93"/>
      <c r="AC253" s="93"/>
      <c r="AD253" s="93"/>
      <c r="AE253" s="93"/>
      <c r="AF253" s="93"/>
      <c r="AG253" s="93"/>
      <c r="AH253" s="93"/>
      <c r="AI253" s="93"/>
      <c r="AJ253" s="93"/>
      <c r="AK253" s="93"/>
      <c r="AL253" s="93"/>
      <c r="AM253" s="93"/>
      <c r="AN253" s="93"/>
    </row>
    <row r="254" spans="1:40" s="1" customFormat="1" ht="14.25">
      <c r="A254" s="285"/>
      <c r="B254" s="286"/>
      <c r="F254" s="95"/>
      <c r="G254" s="95"/>
      <c r="U254" s="93"/>
      <c r="V254" s="93"/>
      <c r="W254" s="93"/>
      <c r="X254" s="93"/>
      <c r="Y254" s="93"/>
      <c r="Z254" s="93"/>
      <c r="AA254" s="93"/>
      <c r="AB254" s="93"/>
      <c r="AC254" s="93"/>
      <c r="AD254" s="93"/>
      <c r="AE254" s="93"/>
      <c r="AF254" s="93"/>
      <c r="AG254" s="93"/>
      <c r="AH254" s="93"/>
      <c r="AI254" s="93"/>
      <c r="AJ254" s="93"/>
      <c r="AK254" s="93"/>
      <c r="AL254" s="93"/>
      <c r="AM254" s="93"/>
      <c r="AN254" s="93"/>
    </row>
    <row r="255" spans="1:40" s="1" customFormat="1" ht="14.25">
      <c r="A255" s="285"/>
      <c r="B255" s="286"/>
      <c r="F255" s="95"/>
      <c r="G255" s="95"/>
      <c r="U255" s="93"/>
      <c r="V255" s="93"/>
      <c r="W255" s="93"/>
      <c r="X255" s="93"/>
      <c r="Y255" s="93"/>
      <c r="Z255" s="93"/>
      <c r="AA255" s="93"/>
      <c r="AB255" s="93"/>
      <c r="AC255" s="93"/>
      <c r="AD255" s="93"/>
      <c r="AE255" s="93"/>
      <c r="AF255" s="93"/>
      <c r="AG255" s="93"/>
      <c r="AH255" s="93"/>
      <c r="AI255" s="93"/>
      <c r="AJ255" s="93"/>
      <c r="AK255" s="93"/>
      <c r="AL255" s="93"/>
      <c r="AM255" s="93"/>
      <c r="AN255" s="93"/>
    </row>
    <row r="256" spans="1:40" s="1" customFormat="1" ht="14.25">
      <c r="A256" s="285"/>
      <c r="B256" s="286"/>
      <c r="F256" s="95"/>
      <c r="G256" s="95"/>
      <c r="U256" s="93"/>
      <c r="V256" s="93"/>
      <c r="W256" s="93"/>
      <c r="X256" s="93"/>
      <c r="Y256" s="93"/>
      <c r="Z256" s="93"/>
      <c r="AA256" s="93"/>
      <c r="AB256" s="93"/>
      <c r="AC256" s="93"/>
      <c r="AD256" s="93"/>
      <c r="AE256" s="93"/>
      <c r="AF256" s="93"/>
      <c r="AG256" s="93"/>
      <c r="AH256" s="93"/>
      <c r="AI256" s="93"/>
      <c r="AJ256" s="93"/>
      <c r="AK256" s="93"/>
      <c r="AL256" s="93"/>
      <c r="AM256" s="93"/>
      <c r="AN256" s="93"/>
    </row>
    <row r="257" spans="1:40" s="1" customFormat="1" ht="14.25">
      <c r="A257" s="285"/>
      <c r="B257" s="286"/>
      <c r="F257" s="95"/>
      <c r="G257" s="95"/>
      <c r="U257" s="93"/>
      <c r="V257" s="93"/>
      <c r="W257" s="93"/>
      <c r="X257" s="93"/>
      <c r="Y257" s="93"/>
      <c r="Z257" s="93"/>
      <c r="AA257" s="93"/>
      <c r="AB257" s="93"/>
      <c r="AC257" s="93"/>
      <c r="AD257" s="93"/>
      <c r="AE257" s="93"/>
      <c r="AF257" s="93"/>
      <c r="AG257" s="93"/>
      <c r="AH257" s="93"/>
      <c r="AI257" s="93"/>
      <c r="AJ257" s="93"/>
      <c r="AK257" s="93"/>
      <c r="AL257" s="93"/>
      <c r="AM257" s="93"/>
      <c r="AN257" s="93"/>
    </row>
    <row r="258" spans="1:40" s="1" customFormat="1" ht="14.25">
      <c r="A258" s="285"/>
      <c r="B258" s="286"/>
      <c r="F258" s="95"/>
      <c r="G258" s="95"/>
      <c r="U258" s="93"/>
      <c r="V258" s="93"/>
      <c r="W258" s="93"/>
      <c r="X258" s="93"/>
      <c r="Y258" s="93"/>
      <c r="Z258" s="93"/>
      <c r="AA258" s="93"/>
      <c r="AB258" s="93"/>
      <c r="AC258" s="93"/>
      <c r="AD258" s="93"/>
      <c r="AE258" s="93"/>
      <c r="AF258" s="93"/>
      <c r="AG258" s="93"/>
      <c r="AH258" s="93"/>
      <c r="AI258" s="93"/>
      <c r="AJ258" s="93"/>
      <c r="AK258" s="93"/>
      <c r="AL258" s="93"/>
      <c r="AM258" s="93"/>
      <c r="AN258" s="93"/>
    </row>
    <row r="259" spans="1:40" s="1" customFormat="1" ht="14.25">
      <c r="A259" s="285"/>
      <c r="B259" s="286"/>
      <c r="F259" s="95"/>
      <c r="G259" s="95"/>
      <c r="U259" s="93"/>
      <c r="V259" s="93"/>
      <c r="W259" s="93"/>
      <c r="X259" s="93"/>
      <c r="Y259" s="93"/>
      <c r="Z259" s="93"/>
      <c r="AA259" s="93"/>
      <c r="AB259" s="93"/>
      <c r="AC259" s="93"/>
      <c r="AD259" s="93"/>
      <c r="AE259" s="93"/>
      <c r="AF259" s="93"/>
      <c r="AG259" s="93"/>
      <c r="AH259" s="93"/>
      <c r="AI259" s="93"/>
      <c r="AJ259" s="93"/>
      <c r="AK259" s="93"/>
      <c r="AL259" s="93"/>
      <c r="AM259" s="93"/>
      <c r="AN259" s="93"/>
    </row>
    <row r="260" spans="1:40" s="1" customFormat="1" ht="14.25">
      <c r="A260" s="285"/>
      <c r="B260" s="286"/>
      <c r="F260" s="95"/>
      <c r="G260" s="95"/>
      <c r="U260" s="93"/>
      <c r="V260" s="93"/>
      <c r="W260" s="93"/>
      <c r="X260" s="93"/>
      <c r="Y260" s="93"/>
      <c r="Z260" s="93"/>
      <c r="AA260" s="93"/>
      <c r="AB260" s="93"/>
      <c r="AC260" s="93"/>
      <c r="AD260" s="93"/>
      <c r="AE260" s="93"/>
      <c r="AF260" s="93"/>
      <c r="AG260" s="93"/>
      <c r="AH260" s="93"/>
      <c r="AI260" s="93"/>
      <c r="AJ260" s="93"/>
      <c r="AK260" s="93"/>
      <c r="AL260" s="93"/>
      <c r="AM260" s="93"/>
      <c r="AN260" s="93"/>
    </row>
    <row r="261" spans="1:40" s="1" customFormat="1" ht="14.25">
      <c r="A261" s="285"/>
      <c r="B261" s="286"/>
      <c r="F261" s="95"/>
      <c r="G261" s="95"/>
      <c r="U261" s="93"/>
      <c r="V261" s="93"/>
      <c r="W261" s="93"/>
      <c r="X261" s="93"/>
      <c r="Y261" s="93"/>
      <c r="Z261" s="93"/>
      <c r="AA261" s="93"/>
      <c r="AB261" s="93"/>
      <c r="AC261" s="93"/>
      <c r="AD261" s="93"/>
      <c r="AE261" s="93"/>
      <c r="AF261" s="93"/>
      <c r="AG261" s="93"/>
      <c r="AH261" s="93"/>
      <c r="AI261" s="93"/>
      <c r="AJ261" s="93"/>
      <c r="AK261" s="93"/>
      <c r="AL261" s="93"/>
      <c r="AM261" s="93"/>
      <c r="AN261" s="93"/>
    </row>
    <row r="262" spans="1:40" s="1" customFormat="1" ht="14.25">
      <c r="A262" s="285"/>
      <c r="B262" s="286"/>
      <c r="F262" s="95"/>
      <c r="G262" s="95"/>
      <c r="U262" s="93"/>
      <c r="V262" s="93"/>
      <c r="W262" s="93"/>
      <c r="X262" s="93"/>
      <c r="Y262" s="93"/>
      <c r="Z262" s="93"/>
      <c r="AA262" s="93"/>
      <c r="AB262" s="93"/>
      <c r="AC262" s="93"/>
      <c r="AD262" s="93"/>
      <c r="AE262" s="93"/>
      <c r="AF262" s="93"/>
      <c r="AG262" s="93"/>
      <c r="AH262" s="93"/>
      <c r="AI262" s="93"/>
      <c r="AJ262" s="93"/>
      <c r="AK262" s="93"/>
      <c r="AL262" s="93"/>
      <c r="AM262" s="93"/>
      <c r="AN262" s="93"/>
    </row>
    <row r="263" spans="1:40" s="1" customFormat="1" ht="14.25">
      <c r="A263" s="285"/>
      <c r="B263" s="286"/>
      <c r="F263" s="95"/>
      <c r="G263" s="95"/>
      <c r="U263" s="93"/>
      <c r="V263" s="93"/>
      <c r="W263" s="93"/>
      <c r="X263" s="93"/>
      <c r="Y263" s="93"/>
      <c r="Z263" s="93"/>
      <c r="AA263" s="93"/>
      <c r="AB263" s="93"/>
      <c r="AC263" s="93"/>
      <c r="AD263" s="93"/>
      <c r="AE263" s="93"/>
      <c r="AF263" s="93"/>
      <c r="AG263" s="93"/>
      <c r="AH263" s="93"/>
      <c r="AI263" s="93"/>
      <c r="AJ263" s="93"/>
      <c r="AK263" s="93"/>
      <c r="AL263" s="93"/>
      <c r="AM263" s="93"/>
      <c r="AN263" s="93"/>
    </row>
    <row r="264" spans="1:40" s="1" customFormat="1" ht="14.25">
      <c r="A264" s="285"/>
      <c r="B264" s="286"/>
      <c r="F264" s="95"/>
      <c r="G264" s="95"/>
      <c r="U264" s="93"/>
      <c r="V264" s="93"/>
      <c r="W264" s="93"/>
      <c r="X264" s="93"/>
      <c r="Y264" s="93"/>
      <c r="Z264" s="93"/>
      <c r="AA264" s="93"/>
      <c r="AB264" s="93"/>
      <c r="AC264" s="93"/>
      <c r="AD264" s="93"/>
      <c r="AE264" s="93"/>
      <c r="AF264" s="93"/>
      <c r="AG264" s="93"/>
      <c r="AH264" s="93"/>
      <c r="AI264" s="93"/>
      <c r="AJ264" s="93"/>
      <c r="AK264" s="93"/>
      <c r="AL264" s="93"/>
      <c r="AM264" s="93"/>
      <c r="AN264" s="93"/>
    </row>
    <row r="265" spans="1:40" s="1" customFormat="1" ht="14.25">
      <c r="A265" s="285"/>
      <c r="B265" s="286"/>
      <c r="F265" s="95"/>
      <c r="G265" s="95"/>
      <c r="U265" s="93"/>
      <c r="V265" s="93"/>
      <c r="W265" s="93"/>
      <c r="X265" s="93"/>
      <c r="Y265" s="93"/>
      <c r="Z265" s="93"/>
      <c r="AA265" s="93"/>
      <c r="AB265" s="93"/>
      <c r="AC265" s="93"/>
      <c r="AD265" s="93"/>
      <c r="AE265" s="93"/>
      <c r="AF265" s="93"/>
      <c r="AG265" s="93"/>
      <c r="AH265" s="93"/>
      <c r="AI265" s="93"/>
      <c r="AJ265" s="93"/>
      <c r="AK265" s="93"/>
      <c r="AL265" s="93"/>
      <c r="AM265" s="93"/>
      <c r="AN265" s="93"/>
    </row>
    <row r="266" spans="1:40" s="1" customFormat="1" ht="14.25">
      <c r="A266" s="285"/>
      <c r="B266" s="286"/>
      <c r="F266" s="95"/>
      <c r="G266" s="95"/>
      <c r="U266" s="93"/>
      <c r="V266" s="93"/>
      <c r="W266" s="93"/>
      <c r="X266" s="93"/>
      <c r="Y266" s="93"/>
      <c r="Z266" s="93"/>
      <c r="AA266" s="93"/>
      <c r="AB266" s="93"/>
      <c r="AC266" s="93"/>
      <c r="AD266" s="93"/>
      <c r="AE266" s="93"/>
      <c r="AF266" s="93"/>
      <c r="AG266" s="93"/>
      <c r="AH266" s="93"/>
      <c r="AI266" s="93"/>
      <c r="AJ266" s="93"/>
      <c r="AK266" s="93"/>
      <c r="AL266" s="93"/>
      <c r="AM266" s="93"/>
      <c r="AN266" s="93"/>
    </row>
    <row r="267" spans="1:40" s="1" customFormat="1" ht="14.25">
      <c r="A267" s="285"/>
      <c r="B267" s="286"/>
      <c r="F267" s="95"/>
      <c r="G267" s="95"/>
      <c r="U267" s="93"/>
      <c r="V267" s="93"/>
      <c r="W267" s="93"/>
      <c r="X267" s="93"/>
      <c r="Y267" s="93"/>
      <c r="Z267" s="93"/>
      <c r="AA267" s="93"/>
      <c r="AB267" s="93"/>
      <c r="AC267" s="93"/>
      <c r="AD267" s="93"/>
      <c r="AE267" s="93"/>
      <c r="AF267" s="93"/>
      <c r="AG267" s="93"/>
      <c r="AH267" s="93"/>
      <c r="AI267" s="93"/>
      <c r="AJ267" s="93"/>
      <c r="AK267" s="93"/>
      <c r="AL267" s="93"/>
      <c r="AM267" s="93"/>
      <c r="AN267" s="93"/>
    </row>
    <row r="268" spans="1:40" s="1" customFormat="1" ht="14.25">
      <c r="A268" s="285"/>
      <c r="B268" s="286"/>
      <c r="F268" s="95"/>
      <c r="G268" s="95"/>
      <c r="U268" s="93"/>
      <c r="V268" s="93"/>
      <c r="W268" s="93"/>
      <c r="X268" s="93"/>
      <c r="Y268" s="93"/>
      <c r="Z268" s="93"/>
      <c r="AA268" s="93"/>
      <c r="AB268" s="93"/>
      <c r="AC268" s="93"/>
      <c r="AD268" s="93"/>
      <c r="AE268" s="93"/>
      <c r="AF268" s="93"/>
      <c r="AG268" s="93"/>
      <c r="AH268" s="93"/>
      <c r="AI268" s="93"/>
      <c r="AJ268" s="93"/>
      <c r="AK268" s="93"/>
      <c r="AL268" s="93"/>
      <c r="AM268" s="93"/>
      <c r="AN268" s="93"/>
    </row>
    <row r="269" spans="1:40" s="1" customFormat="1" ht="14.25">
      <c r="A269" s="285"/>
      <c r="B269" s="286"/>
      <c r="F269" s="95"/>
      <c r="G269" s="95"/>
      <c r="U269" s="93"/>
      <c r="V269" s="93"/>
      <c r="W269" s="93"/>
      <c r="X269" s="93"/>
      <c r="Y269" s="93"/>
      <c r="Z269" s="93"/>
      <c r="AA269" s="93"/>
      <c r="AB269" s="93"/>
      <c r="AC269" s="93"/>
      <c r="AD269" s="93"/>
      <c r="AE269" s="93"/>
      <c r="AF269" s="93"/>
      <c r="AG269" s="93"/>
      <c r="AH269" s="93"/>
      <c r="AI269" s="93"/>
      <c r="AJ269" s="93"/>
      <c r="AK269" s="93"/>
      <c r="AL269" s="93"/>
      <c r="AM269" s="93"/>
      <c r="AN269" s="93"/>
    </row>
    <row r="270" spans="1:40" s="1" customFormat="1" ht="14.25">
      <c r="A270" s="285"/>
      <c r="B270" s="286"/>
      <c r="F270" s="95"/>
      <c r="G270" s="95"/>
      <c r="U270" s="93"/>
      <c r="V270" s="93"/>
      <c r="W270" s="93"/>
      <c r="X270" s="93"/>
      <c r="Y270" s="93"/>
      <c r="Z270" s="93"/>
      <c r="AA270" s="93"/>
      <c r="AB270" s="93"/>
      <c r="AC270" s="93"/>
      <c r="AD270" s="93"/>
      <c r="AE270" s="93"/>
      <c r="AF270" s="93"/>
      <c r="AG270" s="93"/>
      <c r="AH270" s="93"/>
      <c r="AI270" s="93"/>
      <c r="AJ270" s="93"/>
      <c r="AK270" s="93"/>
      <c r="AL270" s="93"/>
      <c r="AM270" s="93"/>
      <c r="AN270" s="93"/>
    </row>
    <row r="271" spans="1:40" s="1" customFormat="1" ht="14.25">
      <c r="A271" s="285"/>
      <c r="B271" s="286"/>
      <c r="F271" s="95"/>
      <c r="G271" s="95"/>
      <c r="U271" s="93"/>
      <c r="V271" s="93"/>
      <c r="W271" s="93"/>
      <c r="X271" s="93"/>
      <c r="Y271" s="93"/>
      <c r="Z271" s="93"/>
      <c r="AA271" s="93"/>
      <c r="AB271" s="93"/>
      <c r="AC271" s="93"/>
      <c r="AD271" s="93"/>
      <c r="AE271" s="93"/>
      <c r="AF271" s="93"/>
      <c r="AG271" s="93"/>
      <c r="AH271" s="93"/>
      <c r="AI271" s="93"/>
      <c r="AJ271" s="93"/>
      <c r="AK271" s="93"/>
      <c r="AL271" s="93"/>
      <c r="AM271" s="93"/>
      <c r="AN271" s="93"/>
    </row>
    <row r="272" spans="1:40" s="1" customFormat="1" ht="14.25">
      <c r="A272" s="285"/>
      <c r="B272" s="286"/>
      <c r="F272" s="95"/>
      <c r="G272" s="95"/>
      <c r="U272" s="93"/>
      <c r="V272" s="93"/>
      <c r="W272" s="93"/>
      <c r="X272" s="93"/>
      <c r="Y272" s="93"/>
      <c r="Z272" s="93"/>
      <c r="AA272" s="93"/>
      <c r="AB272" s="93"/>
      <c r="AC272" s="93"/>
      <c r="AD272" s="93"/>
      <c r="AE272" s="93"/>
      <c r="AF272" s="93"/>
      <c r="AG272" s="93"/>
      <c r="AH272" s="93"/>
      <c r="AI272" s="93"/>
      <c r="AJ272" s="93"/>
      <c r="AK272" s="93"/>
      <c r="AL272" s="93"/>
      <c r="AM272" s="93"/>
      <c r="AN272" s="93"/>
    </row>
    <row r="273" spans="1:40" s="1" customFormat="1" ht="14.25">
      <c r="A273" s="285"/>
      <c r="B273" s="286"/>
      <c r="F273" s="95"/>
      <c r="G273" s="95"/>
      <c r="U273" s="93"/>
      <c r="V273" s="93"/>
      <c r="W273" s="93"/>
      <c r="X273" s="93"/>
      <c r="Y273" s="93"/>
      <c r="Z273" s="93"/>
      <c r="AA273" s="93"/>
      <c r="AB273" s="93"/>
      <c r="AC273" s="93"/>
      <c r="AD273" s="93"/>
      <c r="AE273" s="93"/>
      <c r="AF273" s="93"/>
      <c r="AG273" s="93"/>
      <c r="AH273" s="93"/>
      <c r="AI273" s="93"/>
      <c r="AJ273" s="93"/>
      <c r="AK273" s="93"/>
      <c r="AL273" s="93"/>
      <c r="AM273" s="93"/>
      <c r="AN273" s="93"/>
    </row>
    <row r="274" spans="1:40" s="1" customFormat="1" ht="14.25">
      <c r="A274" s="285"/>
      <c r="B274" s="286"/>
      <c r="F274" s="95"/>
      <c r="G274" s="95"/>
      <c r="U274" s="93"/>
      <c r="V274" s="93"/>
      <c r="W274" s="93"/>
      <c r="X274" s="93"/>
      <c r="Y274" s="93"/>
      <c r="Z274" s="93"/>
      <c r="AA274" s="93"/>
      <c r="AB274" s="93"/>
      <c r="AC274" s="93"/>
      <c r="AD274" s="93"/>
      <c r="AE274" s="93"/>
      <c r="AF274" s="93"/>
      <c r="AG274" s="93"/>
      <c r="AH274" s="93"/>
      <c r="AI274" s="93"/>
      <c r="AJ274" s="93"/>
      <c r="AK274" s="93"/>
      <c r="AL274" s="93"/>
      <c r="AM274" s="93"/>
      <c r="AN274" s="93"/>
    </row>
  </sheetData>
  <sheetProtection password="A5D8" sheet="1" formatCells="0" formatColumns="0" formatRows="0"/>
  <mergeCells count="89">
    <mergeCell ref="A2:D2"/>
    <mergeCell ref="A9:B9"/>
    <mergeCell ref="A8:B8"/>
    <mergeCell ref="A7:B7"/>
    <mergeCell ref="A6:B6"/>
    <mergeCell ref="A4:B4"/>
    <mergeCell ref="A47:D47"/>
    <mergeCell ref="A48:D48"/>
    <mergeCell ref="A35:D35"/>
    <mergeCell ref="A36:D36"/>
    <mergeCell ref="B31:D31"/>
    <mergeCell ref="A32:D32"/>
    <mergeCell ref="A33:D33"/>
    <mergeCell ref="A34:D34"/>
    <mergeCell ref="A49:D49"/>
    <mergeCell ref="B76:D76"/>
    <mergeCell ref="A55:D55"/>
    <mergeCell ref="A56:D56"/>
    <mergeCell ref="A72:D72"/>
    <mergeCell ref="A66:D66"/>
    <mergeCell ref="A59:D59"/>
    <mergeCell ref="A83:D83"/>
    <mergeCell ref="B81:D81"/>
    <mergeCell ref="A82:D82"/>
    <mergeCell ref="A86:D86"/>
    <mergeCell ref="B69:D69"/>
    <mergeCell ref="A70:D70"/>
    <mergeCell ref="A71:D71"/>
    <mergeCell ref="A73:D73"/>
    <mergeCell ref="A85:D85"/>
    <mergeCell ref="A84:D84"/>
    <mergeCell ref="A27:D27"/>
    <mergeCell ref="A28:D28"/>
    <mergeCell ref="A29:D29"/>
    <mergeCell ref="A42:D42"/>
    <mergeCell ref="A43:D43"/>
    <mergeCell ref="B45:D45"/>
    <mergeCell ref="B38:D38"/>
    <mergeCell ref="A39:D39"/>
    <mergeCell ref="A40:D40"/>
    <mergeCell ref="A41:D41"/>
    <mergeCell ref="A19:D19"/>
    <mergeCell ref="A58:D58"/>
    <mergeCell ref="A63:D63"/>
    <mergeCell ref="A62:D62"/>
    <mergeCell ref="A57:D57"/>
    <mergeCell ref="A26:D26"/>
    <mergeCell ref="A25:D25"/>
    <mergeCell ref="A50:D50"/>
    <mergeCell ref="B24:D24"/>
    <mergeCell ref="A46:D46"/>
    <mergeCell ref="A92:D92"/>
    <mergeCell ref="A93:D93"/>
    <mergeCell ref="A22:D22"/>
    <mergeCell ref="B52:D52"/>
    <mergeCell ref="A90:D90"/>
    <mergeCell ref="B88:D88"/>
    <mergeCell ref="A67:D67"/>
    <mergeCell ref="A78:D78"/>
    <mergeCell ref="A77:D77"/>
    <mergeCell ref="A65:D65"/>
    <mergeCell ref="A21:D21"/>
    <mergeCell ref="A20:D20"/>
    <mergeCell ref="A89:D89"/>
    <mergeCell ref="A61:D61"/>
    <mergeCell ref="A60:D60"/>
    <mergeCell ref="A79:D79"/>
    <mergeCell ref="A53:D53"/>
    <mergeCell ref="A54:D54"/>
    <mergeCell ref="A64:D64"/>
    <mergeCell ref="A74:D74"/>
    <mergeCell ref="A11:B11"/>
    <mergeCell ref="A10:B10"/>
    <mergeCell ref="B17:D17"/>
    <mergeCell ref="A18:D18"/>
    <mergeCell ref="A15:B15"/>
    <mergeCell ref="A14:B14"/>
    <mergeCell ref="A13:B13"/>
    <mergeCell ref="A12:B12"/>
    <mergeCell ref="A94:D94"/>
    <mergeCell ref="A23:D23"/>
    <mergeCell ref="A68:D68"/>
    <mergeCell ref="A37:D37"/>
    <mergeCell ref="A44:D44"/>
    <mergeCell ref="A51:D51"/>
    <mergeCell ref="A30:D30"/>
    <mergeCell ref="A87:D87"/>
    <mergeCell ref="A75:D75"/>
    <mergeCell ref="A91:D91"/>
  </mergeCells>
  <conditionalFormatting sqref="A82:D86 A87">
    <cfRule type="expression" priority="9" dxfId="33" stopIfTrue="1">
      <formula>$G$17=0</formula>
    </cfRule>
  </conditionalFormatting>
  <conditionalFormatting sqref="A39:A44 B40:D43">
    <cfRule type="expression" priority="20" dxfId="33" stopIfTrue="1">
      <formula>$G$9=0</formula>
    </cfRule>
  </conditionalFormatting>
  <conditionalFormatting sqref="A32:D36 A37">
    <cfRule type="expression" priority="47" dxfId="33" stopIfTrue="1">
      <formula>$G$7=0</formula>
    </cfRule>
  </conditionalFormatting>
  <conditionalFormatting sqref="A46:D50 A51">
    <cfRule type="expression" priority="49" dxfId="33" stopIfTrue="1">
      <formula>$G$8=0</formula>
    </cfRule>
  </conditionalFormatting>
  <conditionalFormatting sqref="A18:D22 A23">
    <cfRule type="expression" priority="53" dxfId="33" stopIfTrue="1">
      <formula>$G$5=0</formula>
    </cfRule>
  </conditionalFormatting>
  <conditionalFormatting sqref="C6">
    <cfRule type="expression" priority="3" dxfId="34" stopIfTrue="1">
      <formula>$G$3="NIE"</formula>
    </cfRule>
  </conditionalFormatting>
  <conditionalFormatting sqref="C7:C15">
    <cfRule type="expression" priority="2" dxfId="34" stopIfTrue="1">
      <formula>$G$3="NIE"</formula>
    </cfRule>
  </conditionalFormatting>
  <conditionalFormatting sqref="A77:D79">
    <cfRule type="expression" priority="58" dxfId="33" stopIfTrue="1">
      <formula>$G$15=0</formula>
    </cfRule>
  </conditionalFormatting>
  <dataValidations count="4">
    <dataValidation type="list" allowBlank="1" showInputMessage="1" showErrorMessage="1" sqref="C4 C6:C16">
      <formula1>"zawierającymi,nie zawierającymi,częściowo zawierającymi"</formula1>
    </dataValidation>
    <dataValidation type="textLength" operator="lessThanOrEqual"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A77:A79 A39:A43 A18:A22 A32:A36 A46:A50 A25:A29 A82:A86 A70:A74 A89:A93 A53:A67">
      <formula1>1000</formula1>
    </dataValidation>
    <dataValidation allowBlank="1" sqref="C5"/>
    <dataValidation type="textLength" operator="lessThanOrEqual" allowBlank="1" showErrorMessage="1" prompt="Max. do 1000 znaków w komórce!&#10;Liczba znaków wyświetlana w jednej komórce to 1000 znaków - standard MS Excel 2003" sqref="A44:D44 A37:D37 A23:D23 A30:D30 A87 A68:D68 A94:D94 A51:D51 A75:D75">
      <formula1>0</formula1>
    </dataValidation>
  </dataValidations>
  <printOptions horizontalCentered="1"/>
  <pageMargins left="0.5905511811023623" right="0.5905511811023623" top="0.5905511811023623" bottom="0.7874015748031497" header="0.5118110236220472" footer="0"/>
  <pageSetup fitToHeight="0" fitToWidth="1" horizontalDpi="600" verticalDpi="600" orientation="portrait" paperSize="9" scale="72" r:id="rId1"/>
  <headerFooter alignWithMargins="0">
    <oddFooter>&amp;L&amp;T              &amp;D
&amp;CStrona &amp;P z &amp;N
&amp;R&amp;A
</oddFooter>
  </headerFooter>
  <rowBreaks count="1" manualBreakCount="1">
    <brk id="67" max="3" man="1"/>
  </rowBreaks>
</worksheet>
</file>

<file path=xl/worksheets/sheet12.xml><?xml version="1.0" encoding="utf-8"?>
<worksheet xmlns="http://schemas.openxmlformats.org/spreadsheetml/2006/main" xmlns:r="http://schemas.openxmlformats.org/officeDocument/2006/relationships">
  <sheetPr codeName="Arkusz15">
    <pageSetUpPr fitToPage="1"/>
  </sheetPr>
  <dimension ref="A1:AC901"/>
  <sheetViews>
    <sheetView zoomScalePageLayoutView="0" workbookViewId="0" topLeftCell="A1">
      <selection activeCell="AB3" sqref="AB3:AC3"/>
    </sheetView>
  </sheetViews>
  <sheetFormatPr defaultColWidth="9.140625" defaultRowHeight="12.75"/>
  <cols>
    <col min="1" max="1" width="7.57421875" style="319" customWidth="1"/>
    <col min="2" max="2" width="32.8515625" style="3" customWidth="1"/>
    <col min="3" max="15" width="3.8515625" style="3" customWidth="1"/>
    <col min="16" max="16" width="3.7109375" style="3" customWidth="1"/>
    <col min="17" max="17" width="4.00390625" style="3" customWidth="1"/>
    <col min="18" max="22" width="3.8515625" style="3" customWidth="1"/>
    <col min="23" max="26" width="3.8515625" style="1" customWidth="1"/>
    <col min="27" max="27" width="9.140625" style="1" customWidth="1"/>
    <col min="28" max="29" width="10.140625" style="1" bestFit="1" customWidth="1"/>
    <col min="30" max="36" width="9.140625" style="1" customWidth="1"/>
    <col min="37" max="16384" width="9.140625" style="3" customWidth="1"/>
  </cols>
  <sheetData>
    <row r="1" spans="1:22" ht="13.5" thickBot="1">
      <c r="A1" s="132"/>
      <c r="B1" s="1"/>
      <c r="C1" s="1"/>
      <c r="D1" s="1"/>
      <c r="E1" s="1"/>
      <c r="F1" s="1"/>
      <c r="G1" s="1"/>
      <c r="H1" s="1"/>
      <c r="I1" s="1"/>
      <c r="J1" s="1"/>
      <c r="K1" s="1"/>
      <c r="L1" s="1"/>
      <c r="M1" s="1"/>
      <c r="N1" s="1"/>
      <c r="O1" s="1"/>
      <c r="P1" s="1"/>
      <c r="Q1" s="1"/>
      <c r="R1" s="1"/>
      <c r="S1" s="1"/>
      <c r="T1" s="1"/>
      <c r="U1" s="1"/>
      <c r="V1" s="1"/>
    </row>
    <row r="2" spans="1:26" ht="21" thickBot="1">
      <c r="A2" s="827" t="s">
        <v>27</v>
      </c>
      <c r="B2" s="913"/>
      <c r="C2" s="913"/>
      <c r="D2" s="913"/>
      <c r="E2" s="913"/>
      <c r="F2" s="913"/>
      <c r="G2" s="913"/>
      <c r="H2" s="913"/>
      <c r="I2" s="913"/>
      <c r="J2" s="913"/>
      <c r="K2" s="913"/>
      <c r="L2" s="913"/>
      <c r="M2" s="913"/>
      <c r="N2" s="913"/>
      <c r="O2" s="913"/>
      <c r="P2" s="913"/>
      <c r="Q2" s="913"/>
      <c r="R2" s="913"/>
      <c r="S2" s="913"/>
      <c r="T2" s="913"/>
      <c r="U2" s="913"/>
      <c r="V2" s="913"/>
      <c r="W2" s="913"/>
      <c r="X2" s="913"/>
      <c r="Y2" s="913"/>
      <c r="Z2" s="914"/>
    </row>
    <row r="3" spans="1:29" ht="12.75">
      <c r="A3" s="921" t="s">
        <v>379</v>
      </c>
      <c r="B3" s="924" t="s">
        <v>378</v>
      </c>
      <c r="C3" s="915">
        <f>IF(Wnioskodawca!V12&gt;Wnioskodawca!T16,Wnioskodawca!T16&amp;"/"&amp;Wnioskodawca!V12,Wnioskodawca!T16)</f>
        <v>1900</v>
      </c>
      <c r="D3" s="916"/>
      <c r="E3" s="916"/>
      <c r="F3" s="916"/>
      <c r="G3" s="916"/>
      <c r="H3" s="916"/>
      <c r="I3" s="916"/>
      <c r="J3" s="916"/>
      <c r="K3" s="916"/>
      <c r="L3" s="916"/>
      <c r="M3" s="916"/>
      <c r="N3" s="917"/>
      <c r="O3" s="910">
        <f>IF(Wnioskodawca!$V$25&lt;Wnioskodawca!AH14,"",IF(N5=12,C3+1,IF(OR(N5=1,N5=2),Wnioskodawca!T16+1,IF(Wnioskodawca!AH13=Wnioskodawca!AH12,Wnioskodawca!AH13,Wnioskodawca!AH13&amp;"/"&amp;Wnioskodawca!AH12))))</f>
      </c>
      <c r="P3" s="911"/>
      <c r="Q3" s="911"/>
      <c r="R3" s="912"/>
      <c r="S3" s="918">
        <f>IF(Wnioskodawca!$V$25&lt;Wnioskodawca!AT14,"",IF(N5=12,C3+2,IF(OR(N5=1,N5=2),Wnioskodawca!T16+2,IF(Wnioskodawca!AT13=Wnioskodawca!AT12,Wnioskodawca!AT13,Wnioskodawca!AT13&amp;"/"&amp;Wnioskodawca!AT12))))</f>
      </c>
      <c r="T3" s="919"/>
      <c r="U3" s="919"/>
      <c r="V3" s="920"/>
      <c r="W3" s="910">
        <f>IF(Wnioskodawca!$V$25&lt;Wnioskodawca!BF14,"",IF(N5=12,C3+3,IF(OR(N5=1,N5=2),Wnioskodawca!T16+3,IF(Wnioskodawca!BF13=Wnioskodawca!BF12,Wnioskodawca!BF13,Wnioskodawca!BF13&amp;"/"&amp;Wnioskodawca!BF12))))</f>
      </c>
      <c r="X3" s="911"/>
      <c r="Y3" s="911"/>
      <c r="Z3" s="912"/>
      <c r="AB3" s="493">
        <f>Wnioskodawca!H16</f>
        <v>0</v>
      </c>
      <c r="AC3" s="493">
        <f>Wnioskodawca!K16</f>
        <v>0</v>
      </c>
    </row>
    <row r="4" spans="1:26" ht="13.5" thickBot="1">
      <c r="A4" s="922"/>
      <c r="B4" s="925"/>
      <c r="C4" s="927"/>
      <c r="D4" s="928"/>
      <c r="E4" s="929"/>
      <c r="F4" s="303"/>
      <c r="G4" s="304"/>
      <c r="H4" s="305"/>
      <c r="I4" s="303"/>
      <c r="J4" s="304"/>
      <c r="K4" s="305"/>
      <c r="L4" s="303"/>
      <c r="M4" s="304"/>
      <c r="N4" s="306"/>
      <c r="O4" s="307">
        <f>IF(Wnioskodawca!AH14&gt;Wnioskodawca!$V$25,"",Wnioskodawca!AH21)</f>
      </c>
      <c r="P4" s="308">
        <f>IF(Wnioskodawca!AK14&gt;Wnioskodawca!$V$25,"",Wnioskodawca!AK21)</f>
      </c>
      <c r="Q4" s="308">
        <f>IF(Wnioskodawca!AN14&gt;Wnioskodawca!$V$25,"",Wnioskodawca!AN21)</f>
      </c>
      <c r="R4" s="309">
        <f>IF(Wnioskodawca!AQ14&gt;Wnioskodawca!$V$25,"",Wnioskodawca!AQ21)</f>
      </c>
      <c r="S4" s="108">
        <f>IF(Wnioskodawca!AT14&gt;Wnioskodawca!$V$25,"",Wnioskodawca!AT21)</f>
      </c>
      <c r="T4" s="109">
        <f>IF(Wnioskodawca!AW14&gt;Wnioskodawca!$V$25,"",Wnioskodawca!AW21)</f>
      </c>
      <c r="U4" s="109">
        <f>IF(Wnioskodawca!AZ14&gt;Wnioskodawca!$V$25,"",Wnioskodawca!AZ21)</f>
      </c>
      <c r="V4" s="110">
        <f>IF(Wnioskodawca!BC14&gt;Wnioskodawca!$V$25,"",Wnioskodawca!BC21)</f>
      </c>
      <c r="W4" s="307">
        <f>IF(Wnioskodawca!BF14&gt;Wnioskodawca!$V$25,"",Wnioskodawca!BF21)</f>
      </c>
      <c r="X4" s="308">
        <f>IF(Wnioskodawca!BI14&gt;Wnioskodawca!$V$25,"",Wnioskodawca!BI21)</f>
      </c>
      <c r="Y4" s="308">
        <f>IF(Wnioskodawca!BL14&gt;Wnioskodawca!$V$25,"",Wnioskodawca!BL21)</f>
      </c>
      <c r="Z4" s="309">
        <f>IF(Wnioskodawca!BO14&gt;Wnioskodawca!$V$25,"",Wnioskodawca!BO21)</f>
      </c>
    </row>
    <row r="5" spans="1:26" ht="13.5" thickBot="1">
      <c r="A5" s="923"/>
      <c r="B5" s="926"/>
      <c r="C5" s="310">
        <f>Wnioskodawca!V16</f>
        <v>1</v>
      </c>
      <c r="D5" s="310" t="str">
        <f>IF(Wnioskodawca!W23="pp"," ",Wnioskodawca!W16)</f>
        <v> </v>
      </c>
      <c r="E5" s="310" t="str">
        <f>IF(Wnioskodawca!X23="pp"," ",Wnioskodawca!X16)</f>
        <v> </v>
      </c>
      <c r="F5" s="310" t="str">
        <f>IF(Wnioskodawca!Y23="pp"," ",Wnioskodawca!Y16)</f>
        <v> </v>
      </c>
      <c r="G5" s="310" t="str">
        <f>IF(Wnioskodawca!Z23="pp"," ",Wnioskodawca!Z16)</f>
        <v> </v>
      </c>
      <c r="H5" s="310" t="str">
        <f>IF(Wnioskodawca!AA23="pp"," ",Wnioskodawca!AA16)</f>
        <v> </v>
      </c>
      <c r="I5" s="310" t="str">
        <f>IF(Wnioskodawca!AB23="pp"," ",Wnioskodawca!AB16)</f>
        <v> </v>
      </c>
      <c r="J5" s="310" t="str">
        <f>IF(Wnioskodawca!AC23="pp"," ",Wnioskodawca!AC16)</f>
        <v> </v>
      </c>
      <c r="K5" s="310" t="str">
        <f>IF(Wnioskodawca!AD23="pp"," ",Wnioskodawca!AD16)</f>
        <v> </v>
      </c>
      <c r="L5" s="310" t="str">
        <f>IF(Wnioskodawca!AE23="pp"," ",Wnioskodawca!AE16)</f>
        <v> </v>
      </c>
      <c r="M5" s="310" t="str">
        <f>IF(Wnioskodawca!AF23="pp"," ",Wnioskodawca!AF16)</f>
        <v> </v>
      </c>
      <c r="N5" s="311" t="str">
        <f>IF(Wnioskodawca!AG23="pp"," ",Wnioskodawca!AG16)</f>
        <v> </v>
      </c>
      <c r="O5" s="312" t="s">
        <v>416</v>
      </c>
      <c r="P5" s="313" t="s">
        <v>416</v>
      </c>
      <c r="Q5" s="313" t="s">
        <v>416</v>
      </c>
      <c r="R5" s="314" t="s">
        <v>416</v>
      </c>
      <c r="S5" s="315" t="s">
        <v>416</v>
      </c>
      <c r="T5" s="316" t="s">
        <v>416</v>
      </c>
      <c r="U5" s="316" t="s">
        <v>416</v>
      </c>
      <c r="V5" s="317" t="s">
        <v>416</v>
      </c>
      <c r="W5" s="312" t="s">
        <v>416</v>
      </c>
      <c r="X5" s="313" t="s">
        <v>416</v>
      </c>
      <c r="Y5" s="313" t="s">
        <v>416</v>
      </c>
      <c r="Z5" s="318" t="s">
        <v>416</v>
      </c>
    </row>
    <row r="6" spans="1:26" ht="12.75">
      <c r="A6" s="50"/>
      <c r="B6" s="439"/>
      <c r="C6" s="55"/>
      <c r="D6" s="56"/>
      <c r="E6" s="57"/>
      <c r="F6" s="58"/>
      <c r="G6" s="57"/>
      <c r="H6" s="58"/>
      <c r="I6" s="57"/>
      <c r="J6" s="58"/>
      <c r="K6" s="57"/>
      <c r="L6" s="58"/>
      <c r="M6" s="57"/>
      <c r="N6" s="59"/>
      <c r="O6" s="7"/>
      <c r="P6" s="8"/>
      <c r="Q6" s="8"/>
      <c r="R6" s="9"/>
      <c r="S6" s="60"/>
      <c r="T6" s="57"/>
      <c r="U6" s="57"/>
      <c r="V6" s="59"/>
      <c r="W6" s="7"/>
      <c r="X6" s="8"/>
      <c r="Y6" s="8"/>
      <c r="Z6" s="23"/>
    </row>
    <row r="7" spans="1:26" ht="12.75">
      <c r="A7" s="51"/>
      <c r="B7" s="440"/>
      <c r="C7" s="61"/>
      <c r="D7" s="62"/>
      <c r="E7" s="63"/>
      <c r="F7" s="64"/>
      <c r="G7" s="63"/>
      <c r="H7" s="64"/>
      <c r="I7" s="63"/>
      <c r="J7" s="64"/>
      <c r="K7" s="63"/>
      <c r="L7" s="64"/>
      <c r="M7" s="63"/>
      <c r="N7" s="65"/>
      <c r="O7" s="10"/>
      <c r="P7" s="11"/>
      <c r="Q7" s="11"/>
      <c r="R7" s="12"/>
      <c r="S7" s="66"/>
      <c r="T7" s="67"/>
      <c r="U7" s="67"/>
      <c r="V7" s="68"/>
      <c r="W7" s="10"/>
      <c r="X7" s="11"/>
      <c r="Y7" s="11"/>
      <c r="Z7" s="24"/>
    </row>
    <row r="8" spans="1:26" ht="12.75">
      <c r="A8" s="51"/>
      <c r="B8" s="440"/>
      <c r="C8" s="69"/>
      <c r="D8" s="70"/>
      <c r="E8" s="67"/>
      <c r="F8" s="71"/>
      <c r="G8" s="67"/>
      <c r="H8" s="71"/>
      <c r="I8" s="67"/>
      <c r="J8" s="71"/>
      <c r="K8" s="67"/>
      <c r="L8" s="71"/>
      <c r="M8" s="67"/>
      <c r="N8" s="68"/>
      <c r="O8" s="13"/>
      <c r="P8" s="14"/>
      <c r="Q8" s="14"/>
      <c r="R8" s="15"/>
      <c r="S8" s="66"/>
      <c r="T8" s="67"/>
      <c r="U8" s="67"/>
      <c r="V8" s="68"/>
      <c r="W8" s="13"/>
      <c r="X8" s="14"/>
      <c r="Y8" s="14"/>
      <c r="Z8" s="19"/>
    </row>
    <row r="9" spans="1:26" ht="12.75">
      <c r="A9" s="51"/>
      <c r="B9" s="440"/>
      <c r="C9" s="69"/>
      <c r="D9" s="70"/>
      <c r="E9" s="67"/>
      <c r="F9" s="72"/>
      <c r="G9" s="67"/>
      <c r="H9" s="71"/>
      <c r="I9" s="67"/>
      <c r="J9" s="71"/>
      <c r="K9" s="67"/>
      <c r="L9" s="71"/>
      <c r="M9" s="67"/>
      <c r="N9" s="68"/>
      <c r="O9" s="13"/>
      <c r="P9" s="14"/>
      <c r="Q9" s="14"/>
      <c r="R9" s="15"/>
      <c r="S9" s="66"/>
      <c r="T9" s="67"/>
      <c r="U9" s="67"/>
      <c r="V9" s="68"/>
      <c r="W9" s="13"/>
      <c r="X9" s="14"/>
      <c r="Y9" s="14"/>
      <c r="Z9" s="19"/>
    </row>
    <row r="10" spans="1:26" ht="12.75">
      <c r="A10" s="51"/>
      <c r="B10" s="440"/>
      <c r="C10" s="69"/>
      <c r="D10" s="70"/>
      <c r="E10" s="67"/>
      <c r="F10" s="71"/>
      <c r="G10" s="67"/>
      <c r="H10" s="71"/>
      <c r="I10" s="67"/>
      <c r="J10" s="71"/>
      <c r="K10" s="67"/>
      <c r="L10" s="71"/>
      <c r="M10" s="67"/>
      <c r="N10" s="68"/>
      <c r="O10" s="13"/>
      <c r="P10" s="14"/>
      <c r="Q10" s="14"/>
      <c r="R10" s="15"/>
      <c r="S10" s="66"/>
      <c r="T10" s="67"/>
      <c r="U10" s="67"/>
      <c r="V10" s="68"/>
      <c r="W10" s="13"/>
      <c r="X10" s="14"/>
      <c r="Y10" s="14"/>
      <c r="Z10" s="19"/>
    </row>
    <row r="11" spans="1:26" ht="12.75">
      <c r="A11" s="51"/>
      <c r="B11" s="440"/>
      <c r="C11" s="61"/>
      <c r="D11" s="62"/>
      <c r="E11" s="63"/>
      <c r="F11" s="64"/>
      <c r="G11" s="63"/>
      <c r="H11" s="64"/>
      <c r="I11" s="63"/>
      <c r="J11" s="64"/>
      <c r="K11" s="63"/>
      <c r="L11" s="64"/>
      <c r="M11" s="63"/>
      <c r="N11" s="65"/>
      <c r="O11" s="10"/>
      <c r="P11" s="11"/>
      <c r="Q11" s="11"/>
      <c r="R11" s="12"/>
      <c r="S11" s="73"/>
      <c r="T11" s="63"/>
      <c r="U11" s="63"/>
      <c r="V11" s="65"/>
      <c r="W11" s="10"/>
      <c r="X11" s="11"/>
      <c r="Y11" s="11"/>
      <c r="Z11" s="24"/>
    </row>
    <row r="12" spans="1:26" ht="12.75">
      <c r="A12" s="51"/>
      <c r="B12" s="440"/>
      <c r="C12" s="69"/>
      <c r="D12" s="70"/>
      <c r="E12" s="67"/>
      <c r="F12" s="71"/>
      <c r="G12" s="67"/>
      <c r="H12" s="71"/>
      <c r="I12" s="67"/>
      <c r="J12" s="71"/>
      <c r="K12" s="67"/>
      <c r="L12" s="71"/>
      <c r="M12" s="67"/>
      <c r="N12" s="68"/>
      <c r="O12" s="13"/>
      <c r="P12" s="14"/>
      <c r="Q12" s="14"/>
      <c r="R12" s="15"/>
      <c r="S12" s="66"/>
      <c r="T12" s="67"/>
      <c r="U12" s="67"/>
      <c r="V12" s="68"/>
      <c r="W12" s="13"/>
      <c r="X12" s="14"/>
      <c r="Y12" s="14"/>
      <c r="Z12" s="19"/>
    </row>
    <row r="13" spans="1:26" ht="12.75">
      <c r="A13" s="51"/>
      <c r="B13" s="440"/>
      <c r="C13" s="69"/>
      <c r="D13" s="70"/>
      <c r="E13" s="67"/>
      <c r="F13" s="71"/>
      <c r="G13" s="67"/>
      <c r="H13" s="71"/>
      <c r="I13" s="67"/>
      <c r="J13" s="71"/>
      <c r="K13" s="67"/>
      <c r="L13" s="71"/>
      <c r="M13" s="67"/>
      <c r="N13" s="68"/>
      <c r="O13" s="13"/>
      <c r="P13" s="14"/>
      <c r="Q13" s="14"/>
      <c r="R13" s="15"/>
      <c r="S13" s="66"/>
      <c r="T13" s="67"/>
      <c r="U13" s="67"/>
      <c r="V13" s="68"/>
      <c r="W13" s="13"/>
      <c r="X13" s="14"/>
      <c r="Y13" s="14"/>
      <c r="Z13" s="19"/>
    </row>
    <row r="14" spans="1:26" ht="12.75">
      <c r="A14" s="51"/>
      <c r="B14" s="440"/>
      <c r="C14" s="69"/>
      <c r="D14" s="70"/>
      <c r="E14" s="67"/>
      <c r="F14" s="71"/>
      <c r="G14" s="67"/>
      <c r="H14" s="71"/>
      <c r="I14" s="67"/>
      <c r="J14" s="71"/>
      <c r="K14" s="67"/>
      <c r="L14" s="71"/>
      <c r="M14" s="67"/>
      <c r="N14" s="68"/>
      <c r="O14" s="13"/>
      <c r="P14" s="14"/>
      <c r="Q14" s="14"/>
      <c r="R14" s="15"/>
      <c r="S14" s="66"/>
      <c r="T14" s="67"/>
      <c r="U14" s="67"/>
      <c r="V14" s="68"/>
      <c r="W14" s="13"/>
      <c r="X14" s="14"/>
      <c r="Y14" s="14"/>
      <c r="Z14" s="19"/>
    </row>
    <row r="15" spans="1:26" ht="12.75">
      <c r="A15" s="51"/>
      <c r="B15" s="440"/>
      <c r="C15" s="61"/>
      <c r="D15" s="62"/>
      <c r="E15" s="63"/>
      <c r="F15" s="64"/>
      <c r="G15" s="63"/>
      <c r="H15" s="64"/>
      <c r="I15" s="63"/>
      <c r="J15" s="64"/>
      <c r="K15" s="63"/>
      <c r="L15" s="64"/>
      <c r="M15" s="63"/>
      <c r="N15" s="65"/>
      <c r="O15" s="10"/>
      <c r="P15" s="11"/>
      <c r="Q15" s="11"/>
      <c r="R15" s="12"/>
      <c r="S15" s="73"/>
      <c r="T15" s="63"/>
      <c r="U15" s="63"/>
      <c r="V15" s="65"/>
      <c r="W15" s="10"/>
      <c r="X15" s="11"/>
      <c r="Y15" s="11"/>
      <c r="Z15" s="24"/>
    </row>
    <row r="16" spans="1:26" ht="12.75">
      <c r="A16" s="51"/>
      <c r="B16" s="440"/>
      <c r="C16" s="69"/>
      <c r="D16" s="70"/>
      <c r="E16" s="67"/>
      <c r="F16" s="71"/>
      <c r="G16" s="67"/>
      <c r="H16" s="71"/>
      <c r="I16" s="67"/>
      <c r="J16" s="71"/>
      <c r="K16" s="67"/>
      <c r="L16" s="71"/>
      <c r="M16" s="67"/>
      <c r="N16" s="68"/>
      <c r="O16" s="13"/>
      <c r="P16" s="14"/>
      <c r="Q16" s="14"/>
      <c r="R16" s="15"/>
      <c r="S16" s="66"/>
      <c r="T16" s="67"/>
      <c r="U16" s="67"/>
      <c r="V16" s="68"/>
      <c r="W16" s="13"/>
      <c r="X16" s="14"/>
      <c r="Y16" s="14"/>
      <c r="Z16" s="19"/>
    </row>
    <row r="17" spans="1:26" ht="12.75">
      <c r="A17" s="51"/>
      <c r="B17" s="440"/>
      <c r="C17" s="69"/>
      <c r="D17" s="70"/>
      <c r="E17" s="67"/>
      <c r="F17" s="71"/>
      <c r="G17" s="67"/>
      <c r="H17" s="71"/>
      <c r="I17" s="67"/>
      <c r="J17" s="71"/>
      <c r="K17" s="67"/>
      <c r="L17" s="71"/>
      <c r="M17" s="67"/>
      <c r="N17" s="68"/>
      <c r="O17" s="13"/>
      <c r="P17" s="14"/>
      <c r="Q17" s="14"/>
      <c r="R17" s="15"/>
      <c r="S17" s="66"/>
      <c r="T17" s="67"/>
      <c r="U17" s="67"/>
      <c r="V17" s="68"/>
      <c r="W17" s="13"/>
      <c r="X17" s="14"/>
      <c r="Y17" s="14"/>
      <c r="Z17" s="19"/>
    </row>
    <row r="18" spans="1:26" ht="12.75">
      <c r="A18" s="51"/>
      <c r="B18" s="440"/>
      <c r="C18" s="69"/>
      <c r="D18" s="70"/>
      <c r="E18" s="67"/>
      <c r="F18" s="71"/>
      <c r="G18" s="67"/>
      <c r="H18" s="71"/>
      <c r="I18" s="67"/>
      <c r="J18" s="71"/>
      <c r="K18" s="67"/>
      <c r="L18" s="71"/>
      <c r="M18" s="67"/>
      <c r="N18" s="68"/>
      <c r="O18" s="13"/>
      <c r="P18" s="14"/>
      <c r="Q18" s="14"/>
      <c r="R18" s="15"/>
      <c r="S18" s="66"/>
      <c r="T18" s="67"/>
      <c r="U18" s="67"/>
      <c r="V18" s="68"/>
      <c r="W18" s="13"/>
      <c r="X18" s="14"/>
      <c r="Y18" s="14"/>
      <c r="Z18" s="19"/>
    </row>
    <row r="19" spans="1:26" ht="12.75">
      <c r="A19" s="51"/>
      <c r="B19" s="440"/>
      <c r="C19" s="69"/>
      <c r="D19" s="70"/>
      <c r="E19" s="67"/>
      <c r="F19" s="71"/>
      <c r="G19" s="67"/>
      <c r="H19" s="71"/>
      <c r="I19" s="67"/>
      <c r="J19" s="71"/>
      <c r="K19" s="67"/>
      <c r="L19" s="71"/>
      <c r="M19" s="67"/>
      <c r="N19" s="68"/>
      <c r="O19" s="13"/>
      <c r="P19" s="14"/>
      <c r="Q19" s="14"/>
      <c r="R19" s="15"/>
      <c r="S19" s="66"/>
      <c r="T19" s="67"/>
      <c r="U19" s="67"/>
      <c r="V19" s="68"/>
      <c r="W19" s="13"/>
      <c r="X19" s="14"/>
      <c r="Y19" s="14"/>
      <c r="Z19" s="19"/>
    </row>
    <row r="20" spans="1:26" ht="12.75">
      <c r="A20" s="51"/>
      <c r="B20" s="440"/>
      <c r="C20" s="69"/>
      <c r="D20" s="70"/>
      <c r="E20" s="67"/>
      <c r="F20" s="71"/>
      <c r="G20" s="67"/>
      <c r="H20" s="71"/>
      <c r="I20" s="67"/>
      <c r="J20" s="71"/>
      <c r="K20" s="67"/>
      <c r="L20" s="71"/>
      <c r="M20" s="67"/>
      <c r="N20" s="68"/>
      <c r="O20" s="13"/>
      <c r="P20" s="14"/>
      <c r="Q20" s="14"/>
      <c r="R20" s="15"/>
      <c r="S20" s="66"/>
      <c r="T20" s="67"/>
      <c r="U20" s="67"/>
      <c r="V20" s="68"/>
      <c r="W20" s="13"/>
      <c r="X20" s="14"/>
      <c r="Y20" s="14"/>
      <c r="Z20" s="19"/>
    </row>
    <row r="21" spans="1:26" ht="12.75">
      <c r="A21" s="51"/>
      <c r="B21" s="440"/>
      <c r="C21" s="69"/>
      <c r="D21" s="70"/>
      <c r="E21" s="67"/>
      <c r="F21" s="71"/>
      <c r="G21" s="67"/>
      <c r="H21" s="71"/>
      <c r="I21" s="67"/>
      <c r="J21" s="71"/>
      <c r="K21" s="67"/>
      <c r="L21" s="71"/>
      <c r="M21" s="67"/>
      <c r="N21" s="68"/>
      <c r="O21" s="13"/>
      <c r="P21" s="14"/>
      <c r="Q21" s="14"/>
      <c r="R21" s="15"/>
      <c r="S21" s="66"/>
      <c r="T21" s="67"/>
      <c r="U21" s="67"/>
      <c r="V21" s="68"/>
      <c r="W21" s="13"/>
      <c r="X21" s="14"/>
      <c r="Y21" s="14"/>
      <c r="Z21" s="19"/>
    </row>
    <row r="22" spans="1:26" ht="12.75">
      <c r="A22" s="51"/>
      <c r="B22" s="440"/>
      <c r="C22" s="69"/>
      <c r="D22" s="70"/>
      <c r="E22" s="67"/>
      <c r="F22" s="71"/>
      <c r="G22" s="67"/>
      <c r="H22" s="71"/>
      <c r="I22" s="67"/>
      <c r="J22" s="71"/>
      <c r="K22" s="67"/>
      <c r="L22" s="71"/>
      <c r="M22" s="67"/>
      <c r="N22" s="68"/>
      <c r="O22" s="13"/>
      <c r="P22" s="14"/>
      <c r="Q22" s="14"/>
      <c r="R22" s="15"/>
      <c r="S22" s="66"/>
      <c r="T22" s="67"/>
      <c r="U22" s="67"/>
      <c r="V22" s="68"/>
      <c r="W22" s="13"/>
      <c r="X22" s="14"/>
      <c r="Y22" s="14"/>
      <c r="Z22" s="19"/>
    </row>
    <row r="23" spans="1:26" ht="12.75">
      <c r="A23" s="51"/>
      <c r="B23" s="440"/>
      <c r="C23" s="69"/>
      <c r="D23" s="70"/>
      <c r="E23" s="67"/>
      <c r="F23" s="71"/>
      <c r="G23" s="67"/>
      <c r="H23" s="71"/>
      <c r="I23" s="67"/>
      <c r="J23" s="71"/>
      <c r="K23" s="67"/>
      <c r="L23" s="71"/>
      <c r="M23" s="67"/>
      <c r="N23" s="68"/>
      <c r="O23" s="13"/>
      <c r="P23" s="14"/>
      <c r="Q23" s="14"/>
      <c r="R23" s="15"/>
      <c r="S23" s="66"/>
      <c r="T23" s="67"/>
      <c r="U23" s="67"/>
      <c r="V23" s="68"/>
      <c r="W23" s="13"/>
      <c r="X23" s="14"/>
      <c r="Y23" s="14"/>
      <c r="Z23" s="19"/>
    </row>
    <row r="24" spans="1:26" ht="12.75">
      <c r="A24" s="51"/>
      <c r="B24" s="440"/>
      <c r="C24" s="69"/>
      <c r="D24" s="70"/>
      <c r="E24" s="67"/>
      <c r="F24" s="71"/>
      <c r="G24" s="67"/>
      <c r="H24" s="71"/>
      <c r="I24" s="67"/>
      <c r="J24" s="71"/>
      <c r="K24" s="67"/>
      <c r="L24" s="71"/>
      <c r="M24" s="67"/>
      <c r="N24" s="68"/>
      <c r="O24" s="13"/>
      <c r="P24" s="14"/>
      <c r="Q24" s="14"/>
      <c r="R24" s="15"/>
      <c r="S24" s="66"/>
      <c r="T24" s="67"/>
      <c r="U24" s="67"/>
      <c r="V24" s="68"/>
      <c r="W24" s="13"/>
      <c r="X24" s="14"/>
      <c r="Y24" s="14"/>
      <c r="Z24" s="19"/>
    </row>
    <row r="25" spans="1:26" ht="12.75">
      <c r="A25" s="51"/>
      <c r="B25" s="440"/>
      <c r="C25" s="69"/>
      <c r="D25" s="70"/>
      <c r="E25" s="67"/>
      <c r="F25" s="71"/>
      <c r="G25" s="67"/>
      <c r="H25" s="71"/>
      <c r="I25" s="67"/>
      <c r="J25" s="71"/>
      <c r="K25" s="67"/>
      <c r="L25" s="71"/>
      <c r="M25" s="67"/>
      <c r="N25" s="68"/>
      <c r="O25" s="13"/>
      <c r="P25" s="14"/>
      <c r="Q25" s="14"/>
      <c r="R25" s="15"/>
      <c r="S25" s="66"/>
      <c r="T25" s="67"/>
      <c r="U25" s="67"/>
      <c r="V25" s="68"/>
      <c r="W25" s="13"/>
      <c r="X25" s="14"/>
      <c r="Y25" s="14"/>
      <c r="Z25" s="19"/>
    </row>
    <row r="26" spans="1:26" ht="12.75">
      <c r="A26" s="51"/>
      <c r="B26" s="440"/>
      <c r="C26" s="69"/>
      <c r="D26" s="70"/>
      <c r="E26" s="67"/>
      <c r="F26" s="71"/>
      <c r="G26" s="67"/>
      <c r="H26" s="71"/>
      <c r="I26" s="67"/>
      <c r="J26" s="71"/>
      <c r="K26" s="67"/>
      <c r="L26" s="71"/>
      <c r="M26" s="67"/>
      <c r="N26" s="68"/>
      <c r="O26" s="13"/>
      <c r="P26" s="14"/>
      <c r="Q26" s="14"/>
      <c r="R26" s="15"/>
      <c r="S26" s="66"/>
      <c r="T26" s="67"/>
      <c r="U26" s="67"/>
      <c r="V26" s="68"/>
      <c r="W26" s="13"/>
      <c r="X26" s="14"/>
      <c r="Y26" s="14"/>
      <c r="Z26" s="19"/>
    </row>
    <row r="27" spans="1:26" ht="12.75">
      <c r="A27" s="51"/>
      <c r="B27" s="440"/>
      <c r="C27" s="69"/>
      <c r="D27" s="70"/>
      <c r="E27" s="67"/>
      <c r="F27" s="71"/>
      <c r="G27" s="67"/>
      <c r="H27" s="71"/>
      <c r="I27" s="67"/>
      <c r="J27" s="71"/>
      <c r="K27" s="67"/>
      <c r="L27" s="71"/>
      <c r="M27" s="67"/>
      <c r="N27" s="68"/>
      <c r="O27" s="13"/>
      <c r="P27" s="14"/>
      <c r="Q27" s="14"/>
      <c r="R27" s="15"/>
      <c r="S27" s="66"/>
      <c r="T27" s="67"/>
      <c r="U27" s="67"/>
      <c r="V27" s="68"/>
      <c r="W27" s="13"/>
      <c r="X27" s="14"/>
      <c r="Y27" s="14"/>
      <c r="Z27" s="19"/>
    </row>
    <row r="28" spans="1:26" ht="12.75">
      <c r="A28" s="51"/>
      <c r="B28" s="440"/>
      <c r="C28" s="69"/>
      <c r="D28" s="70"/>
      <c r="E28" s="67"/>
      <c r="F28" s="71"/>
      <c r="G28" s="67"/>
      <c r="H28" s="71"/>
      <c r="I28" s="67"/>
      <c r="J28" s="71"/>
      <c r="K28" s="67"/>
      <c r="L28" s="71"/>
      <c r="M28" s="67"/>
      <c r="N28" s="68"/>
      <c r="O28" s="13"/>
      <c r="P28" s="14"/>
      <c r="Q28" s="14"/>
      <c r="R28" s="15"/>
      <c r="S28" s="66"/>
      <c r="T28" s="67"/>
      <c r="U28" s="67"/>
      <c r="V28" s="68"/>
      <c r="W28" s="13"/>
      <c r="X28" s="14"/>
      <c r="Y28" s="14"/>
      <c r="Z28" s="19"/>
    </row>
    <row r="29" spans="1:26" ht="12.75">
      <c r="A29" s="51"/>
      <c r="B29" s="440"/>
      <c r="C29" s="74"/>
      <c r="D29" s="75"/>
      <c r="E29" s="76"/>
      <c r="F29" s="77"/>
      <c r="G29" s="76"/>
      <c r="H29" s="77"/>
      <c r="I29" s="76"/>
      <c r="J29" s="77"/>
      <c r="K29" s="76"/>
      <c r="L29" s="77"/>
      <c r="M29" s="76"/>
      <c r="N29" s="78"/>
      <c r="O29" s="16"/>
      <c r="P29" s="17"/>
      <c r="Q29" s="17"/>
      <c r="R29" s="18"/>
      <c r="S29" s="79"/>
      <c r="T29" s="76"/>
      <c r="U29" s="76"/>
      <c r="V29" s="78"/>
      <c r="W29" s="16"/>
      <c r="X29" s="17"/>
      <c r="Y29" s="17"/>
      <c r="Z29" s="18"/>
    </row>
    <row r="30" spans="1:26" ht="12.75">
      <c r="A30" s="51"/>
      <c r="B30" s="440"/>
      <c r="C30" s="74"/>
      <c r="D30" s="75"/>
      <c r="E30" s="76"/>
      <c r="F30" s="77"/>
      <c r="G30" s="76"/>
      <c r="H30" s="77"/>
      <c r="I30" s="76"/>
      <c r="J30" s="77"/>
      <c r="K30" s="76"/>
      <c r="L30" s="77"/>
      <c r="M30" s="76"/>
      <c r="N30" s="78"/>
      <c r="O30" s="16"/>
      <c r="P30" s="17"/>
      <c r="Q30" s="17"/>
      <c r="R30" s="18"/>
      <c r="S30" s="79"/>
      <c r="T30" s="76"/>
      <c r="U30" s="76"/>
      <c r="V30" s="78"/>
      <c r="W30" s="16"/>
      <c r="X30" s="17"/>
      <c r="Y30" s="17"/>
      <c r="Z30" s="18"/>
    </row>
    <row r="31" spans="1:26" ht="12.75">
      <c r="A31" s="51"/>
      <c r="B31" s="440"/>
      <c r="C31" s="74"/>
      <c r="D31" s="75"/>
      <c r="E31" s="76"/>
      <c r="F31" s="77"/>
      <c r="G31" s="76"/>
      <c r="H31" s="77"/>
      <c r="I31" s="76"/>
      <c r="J31" s="77"/>
      <c r="K31" s="76"/>
      <c r="L31" s="77"/>
      <c r="M31" s="76"/>
      <c r="N31" s="78"/>
      <c r="O31" s="16"/>
      <c r="P31" s="17"/>
      <c r="Q31" s="17"/>
      <c r="R31" s="18"/>
      <c r="S31" s="79"/>
      <c r="T31" s="76"/>
      <c r="U31" s="76"/>
      <c r="V31" s="78"/>
      <c r="W31" s="16"/>
      <c r="X31" s="17"/>
      <c r="Y31" s="17"/>
      <c r="Z31" s="18"/>
    </row>
    <row r="32" spans="1:26" ht="12.75">
      <c r="A32" s="51"/>
      <c r="B32" s="440"/>
      <c r="C32" s="74"/>
      <c r="D32" s="75"/>
      <c r="E32" s="76"/>
      <c r="F32" s="77"/>
      <c r="G32" s="76"/>
      <c r="H32" s="77"/>
      <c r="I32" s="76"/>
      <c r="J32" s="77"/>
      <c r="K32" s="76"/>
      <c r="L32" s="77"/>
      <c r="M32" s="76"/>
      <c r="N32" s="78"/>
      <c r="O32" s="16"/>
      <c r="P32" s="17"/>
      <c r="Q32" s="17"/>
      <c r="R32" s="18"/>
      <c r="S32" s="79"/>
      <c r="T32" s="76"/>
      <c r="U32" s="76"/>
      <c r="V32" s="78"/>
      <c r="W32" s="16"/>
      <c r="X32" s="17"/>
      <c r="Y32" s="17"/>
      <c r="Z32" s="18"/>
    </row>
    <row r="33" spans="1:26" ht="12.75">
      <c r="A33" s="51"/>
      <c r="B33" s="440"/>
      <c r="C33" s="74"/>
      <c r="D33" s="75"/>
      <c r="E33" s="76"/>
      <c r="F33" s="77"/>
      <c r="G33" s="76"/>
      <c r="H33" s="77"/>
      <c r="I33" s="76"/>
      <c r="J33" s="77"/>
      <c r="K33" s="76"/>
      <c r="L33" s="77"/>
      <c r="M33" s="76"/>
      <c r="N33" s="78"/>
      <c r="O33" s="16"/>
      <c r="P33" s="17"/>
      <c r="Q33" s="17"/>
      <c r="R33" s="18"/>
      <c r="S33" s="79"/>
      <c r="T33" s="76"/>
      <c r="U33" s="76"/>
      <c r="V33" s="78"/>
      <c r="W33" s="16"/>
      <c r="X33" s="17"/>
      <c r="Y33" s="17"/>
      <c r="Z33" s="18"/>
    </row>
    <row r="34" spans="1:26" ht="12.75">
      <c r="A34" s="51"/>
      <c r="B34" s="440"/>
      <c r="C34" s="74"/>
      <c r="D34" s="75"/>
      <c r="E34" s="76"/>
      <c r="F34" s="77"/>
      <c r="G34" s="76"/>
      <c r="H34" s="77"/>
      <c r="I34" s="76"/>
      <c r="J34" s="77"/>
      <c r="K34" s="76"/>
      <c r="L34" s="77"/>
      <c r="M34" s="76"/>
      <c r="N34" s="78"/>
      <c r="O34" s="16"/>
      <c r="P34" s="17"/>
      <c r="Q34" s="17"/>
      <c r="R34" s="18"/>
      <c r="S34" s="79"/>
      <c r="T34" s="76"/>
      <c r="U34" s="76"/>
      <c r="V34" s="78"/>
      <c r="W34" s="16"/>
      <c r="X34" s="17"/>
      <c r="Y34" s="17"/>
      <c r="Z34" s="18"/>
    </row>
    <row r="35" spans="1:26" ht="12.75">
      <c r="A35" s="51"/>
      <c r="B35" s="440"/>
      <c r="C35" s="74"/>
      <c r="D35" s="75"/>
      <c r="E35" s="76"/>
      <c r="F35" s="77"/>
      <c r="G35" s="76"/>
      <c r="H35" s="77"/>
      <c r="I35" s="76"/>
      <c r="J35" s="77"/>
      <c r="K35" s="76"/>
      <c r="L35" s="77"/>
      <c r="M35" s="76"/>
      <c r="N35" s="78"/>
      <c r="O35" s="16"/>
      <c r="P35" s="17"/>
      <c r="Q35" s="17"/>
      <c r="R35" s="18"/>
      <c r="S35" s="79"/>
      <c r="T35" s="76"/>
      <c r="U35" s="76"/>
      <c r="V35" s="78"/>
      <c r="W35" s="16"/>
      <c r="X35" s="17"/>
      <c r="Y35" s="17"/>
      <c r="Z35" s="18"/>
    </row>
    <row r="36" spans="1:26" ht="12.75">
      <c r="A36" s="51"/>
      <c r="B36" s="440"/>
      <c r="C36" s="74"/>
      <c r="D36" s="75"/>
      <c r="E36" s="76"/>
      <c r="F36" s="77"/>
      <c r="G36" s="76"/>
      <c r="H36" s="77"/>
      <c r="I36" s="76"/>
      <c r="J36" s="77"/>
      <c r="K36" s="76"/>
      <c r="L36" s="77"/>
      <c r="M36" s="76"/>
      <c r="N36" s="78"/>
      <c r="O36" s="16"/>
      <c r="P36" s="17"/>
      <c r="Q36" s="17"/>
      <c r="R36" s="18"/>
      <c r="S36" s="79"/>
      <c r="T36" s="76"/>
      <c r="U36" s="76"/>
      <c r="V36" s="78"/>
      <c r="W36" s="16"/>
      <c r="X36" s="17"/>
      <c r="Y36" s="17"/>
      <c r="Z36" s="18"/>
    </row>
    <row r="37" spans="1:26" ht="12.75">
      <c r="A37" s="51"/>
      <c r="B37" s="440"/>
      <c r="C37" s="74"/>
      <c r="D37" s="75"/>
      <c r="E37" s="76"/>
      <c r="F37" s="77"/>
      <c r="G37" s="76"/>
      <c r="H37" s="77"/>
      <c r="I37" s="76"/>
      <c r="J37" s="77"/>
      <c r="K37" s="76"/>
      <c r="L37" s="77"/>
      <c r="M37" s="76"/>
      <c r="N37" s="78"/>
      <c r="O37" s="16"/>
      <c r="P37" s="17"/>
      <c r="Q37" s="17"/>
      <c r="R37" s="18"/>
      <c r="S37" s="79"/>
      <c r="T37" s="76"/>
      <c r="U37" s="76"/>
      <c r="V37" s="78"/>
      <c r="W37" s="16"/>
      <c r="X37" s="17"/>
      <c r="Y37" s="17"/>
      <c r="Z37" s="18"/>
    </row>
    <row r="38" spans="1:26" ht="12.75">
      <c r="A38" s="51"/>
      <c r="B38" s="440"/>
      <c r="C38" s="74"/>
      <c r="D38" s="75"/>
      <c r="E38" s="76"/>
      <c r="F38" s="77"/>
      <c r="G38" s="76"/>
      <c r="H38" s="77"/>
      <c r="I38" s="76"/>
      <c r="J38" s="77"/>
      <c r="K38" s="76"/>
      <c r="L38" s="77"/>
      <c r="M38" s="76"/>
      <c r="N38" s="78"/>
      <c r="O38" s="16"/>
      <c r="P38" s="17"/>
      <c r="Q38" s="17"/>
      <c r="R38" s="18"/>
      <c r="S38" s="79"/>
      <c r="T38" s="76"/>
      <c r="U38" s="76"/>
      <c r="V38" s="78"/>
      <c r="W38" s="16"/>
      <c r="X38" s="17"/>
      <c r="Y38" s="17"/>
      <c r="Z38" s="18"/>
    </row>
    <row r="39" spans="1:26" ht="12.75">
      <c r="A39" s="51"/>
      <c r="B39" s="440"/>
      <c r="C39" s="74"/>
      <c r="D39" s="75"/>
      <c r="E39" s="76"/>
      <c r="F39" s="77"/>
      <c r="G39" s="76"/>
      <c r="H39" s="77"/>
      <c r="I39" s="76"/>
      <c r="J39" s="77"/>
      <c r="K39" s="76"/>
      <c r="L39" s="77"/>
      <c r="M39" s="76"/>
      <c r="N39" s="78"/>
      <c r="O39" s="16"/>
      <c r="P39" s="17"/>
      <c r="Q39" s="17"/>
      <c r="R39" s="18"/>
      <c r="S39" s="79"/>
      <c r="T39" s="76"/>
      <c r="U39" s="76"/>
      <c r="V39" s="78"/>
      <c r="W39" s="16"/>
      <c r="X39" s="17"/>
      <c r="Y39" s="17"/>
      <c r="Z39" s="18"/>
    </row>
    <row r="40" spans="1:26" ht="12.75">
      <c r="A40" s="51"/>
      <c r="B40" s="440"/>
      <c r="C40" s="69"/>
      <c r="D40" s="70"/>
      <c r="E40" s="67"/>
      <c r="F40" s="71"/>
      <c r="G40" s="67"/>
      <c r="H40" s="71"/>
      <c r="I40" s="67"/>
      <c r="J40" s="71"/>
      <c r="K40" s="67"/>
      <c r="L40" s="71"/>
      <c r="M40" s="67"/>
      <c r="N40" s="68"/>
      <c r="O40" s="13"/>
      <c r="P40" s="14"/>
      <c r="Q40" s="14"/>
      <c r="R40" s="19"/>
      <c r="S40" s="66"/>
      <c r="T40" s="67"/>
      <c r="U40" s="67"/>
      <c r="V40" s="68"/>
      <c r="W40" s="13"/>
      <c r="X40" s="14"/>
      <c r="Y40" s="14"/>
      <c r="Z40" s="19"/>
    </row>
    <row r="41" spans="1:26" ht="12.75">
      <c r="A41" s="52"/>
      <c r="B41" s="441"/>
      <c r="C41" s="74"/>
      <c r="D41" s="75"/>
      <c r="E41" s="76"/>
      <c r="F41" s="77"/>
      <c r="G41" s="76"/>
      <c r="H41" s="77"/>
      <c r="I41" s="76"/>
      <c r="J41" s="77"/>
      <c r="K41" s="76"/>
      <c r="L41" s="77"/>
      <c r="M41" s="76"/>
      <c r="N41" s="78"/>
      <c r="O41" s="16"/>
      <c r="P41" s="17"/>
      <c r="Q41" s="17"/>
      <c r="R41" s="18"/>
      <c r="S41" s="79"/>
      <c r="T41" s="76"/>
      <c r="U41" s="76"/>
      <c r="V41" s="78"/>
      <c r="W41" s="16"/>
      <c r="X41" s="17"/>
      <c r="Y41" s="17"/>
      <c r="Z41" s="18"/>
    </row>
    <row r="42" spans="1:26" ht="12.75">
      <c r="A42" s="51"/>
      <c r="B42" s="440"/>
      <c r="C42" s="74"/>
      <c r="D42" s="75"/>
      <c r="E42" s="76"/>
      <c r="F42" s="77"/>
      <c r="G42" s="76"/>
      <c r="H42" s="77"/>
      <c r="I42" s="76"/>
      <c r="J42" s="77"/>
      <c r="K42" s="76"/>
      <c r="L42" s="77"/>
      <c r="M42" s="76"/>
      <c r="N42" s="78"/>
      <c r="O42" s="16"/>
      <c r="P42" s="17"/>
      <c r="Q42" s="17"/>
      <c r="R42" s="18"/>
      <c r="S42" s="79"/>
      <c r="T42" s="76"/>
      <c r="U42" s="76"/>
      <c r="V42" s="78"/>
      <c r="W42" s="16"/>
      <c r="X42" s="17"/>
      <c r="Y42" s="17"/>
      <c r="Z42" s="18"/>
    </row>
    <row r="43" spans="1:26" ht="12.75">
      <c r="A43" s="51"/>
      <c r="B43" s="440"/>
      <c r="C43" s="74"/>
      <c r="D43" s="75"/>
      <c r="E43" s="76"/>
      <c r="F43" s="77"/>
      <c r="G43" s="76"/>
      <c r="H43" s="77"/>
      <c r="I43" s="76"/>
      <c r="J43" s="77"/>
      <c r="K43" s="76"/>
      <c r="L43" s="77"/>
      <c r="M43" s="76"/>
      <c r="N43" s="78"/>
      <c r="O43" s="16"/>
      <c r="P43" s="17"/>
      <c r="Q43" s="17"/>
      <c r="R43" s="18"/>
      <c r="S43" s="79"/>
      <c r="T43" s="76"/>
      <c r="U43" s="76"/>
      <c r="V43" s="78"/>
      <c r="W43" s="16"/>
      <c r="X43" s="17"/>
      <c r="Y43" s="17"/>
      <c r="Z43" s="18"/>
    </row>
    <row r="44" spans="1:26" ht="12.75">
      <c r="A44" s="51"/>
      <c r="B44" s="440"/>
      <c r="C44" s="74"/>
      <c r="D44" s="75"/>
      <c r="E44" s="76"/>
      <c r="F44" s="77"/>
      <c r="G44" s="76"/>
      <c r="H44" s="77"/>
      <c r="I44" s="76"/>
      <c r="J44" s="77"/>
      <c r="K44" s="76"/>
      <c r="L44" s="77"/>
      <c r="M44" s="76"/>
      <c r="N44" s="78"/>
      <c r="O44" s="16"/>
      <c r="P44" s="17"/>
      <c r="Q44" s="17"/>
      <c r="R44" s="18"/>
      <c r="S44" s="79"/>
      <c r="T44" s="76"/>
      <c r="U44" s="76"/>
      <c r="V44" s="78"/>
      <c r="W44" s="16"/>
      <c r="X44" s="17"/>
      <c r="Y44" s="17"/>
      <c r="Z44" s="18"/>
    </row>
    <row r="45" spans="1:26" ht="12.75">
      <c r="A45" s="51"/>
      <c r="B45" s="440"/>
      <c r="C45" s="74"/>
      <c r="D45" s="75"/>
      <c r="E45" s="76"/>
      <c r="F45" s="77"/>
      <c r="G45" s="76"/>
      <c r="H45" s="77"/>
      <c r="I45" s="76"/>
      <c r="J45" s="77"/>
      <c r="K45" s="76"/>
      <c r="L45" s="77"/>
      <c r="M45" s="76"/>
      <c r="N45" s="78"/>
      <c r="O45" s="16"/>
      <c r="P45" s="17"/>
      <c r="Q45" s="17"/>
      <c r="R45" s="18"/>
      <c r="S45" s="79"/>
      <c r="T45" s="76"/>
      <c r="U45" s="76"/>
      <c r="V45" s="78"/>
      <c r="W45" s="16"/>
      <c r="X45" s="17"/>
      <c r="Y45" s="17"/>
      <c r="Z45" s="18"/>
    </row>
    <row r="46" spans="1:26" ht="12.75">
      <c r="A46" s="51"/>
      <c r="B46" s="440"/>
      <c r="C46" s="74"/>
      <c r="D46" s="75"/>
      <c r="E46" s="76"/>
      <c r="F46" s="77"/>
      <c r="G46" s="76"/>
      <c r="H46" s="77"/>
      <c r="I46" s="76"/>
      <c r="J46" s="77"/>
      <c r="K46" s="76"/>
      <c r="L46" s="77"/>
      <c r="M46" s="76"/>
      <c r="N46" s="78"/>
      <c r="O46" s="16"/>
      <c r="P46" s="17"/>
      <c r="Q46" s="17"/>
      <c r="R46" s="18"/>
      <c r="S46" s="79"/>
      <c r="T46" s="76"/>
      <c r="U46" s="76"/>
      <c r="V46" s="78"/>
      <c r="W46" s="16"/>
      <c r="X46" s="17"/>
      <c r="Y46" s="17"/>
      <c r="Z46" s="18"/>
    </row>
    <row r="47" spans="1:26" ht="12.75">
      <c r="A47" s="51"/>
      <c r="B47" s="440"/>
      <c r="C47" s="74"/>
      <c r="D47" s="75"/>
      <c r="E47" s="76"/>
      <c r="F47" s="77"/>
      <c r="G47" s="76"/>
      <c r="H47" s="77"/>
      <c r="I47" s="76"/>
      <c r="J47" s="77"/>
      <c r="K47" s="76"/>
      <c r="L47" s="77"/>
      <c r="M47" s="76"/>
      <c r="N47" s="78"/>
      <c r="O47" s="16"/>
      <c r="P47" s="17"/>
      <c r="Q47" s="17"/>
      <c r="R47" s="18"/>
      <c r="S47" s="79"/>
      <c r="T47" s="76"/>
      <c r="U47" s="76"/>
      <c r="V47" s="78"/>
      <c r="W47" s="16"/>
      <c r="X47" s="17"/>
      <c r="Y47" s="17"/>
      <c r="Z47" s="18"/>
    </row>
    <row r="48" spans="1:26" ht="12.75">
      <c r="A48" s="51"/>
      <c r="B48" s="440"/>
      <c r="C48" s="74"/>
      <c r="D48" s="75"/>
      <c r="E48" s="76"/>
      <c r="F48" s="77"/>
      <c r="G48" s="76"/>
      <c r="H48" s="77"/>
      <c r="I48" s="76"/>
      <c r="J48" s="77"/>
      <c r="K48" s="76"/>
      <c r="L48" s="77"/>
      <c r="M48" s="76"/>
      <c r="N48" s="78"/>
      <c r="O48" s="16"/>
      <c r="P48" s="17"/>
      <c r="Q48" s="17"/>
      <c r="R48" s="18"/>
      <c r="S48" s="79"/>
      <c r="T48" s="76"/>
      <c r="U48" s="76"/>
      <c r="V48" s="78"/>
      <c r="W48" s="16"/>
      <c r="X48" s="17"/>
      <c r="Y48" s="17"/>
      <c r="Z48" s="18"/>
    </row>
    <row r="49" spans="1:26" ht="12.75">
      <c r="A49" s="51"/>
      <c r="B49" s="440"/>
      <c r="C49" s="74"/>
      <c r="D49" s="75"/>
      <c r="E49" s="76"/>
      <c r="F49" s="77"/>
      <c r="G49" s="76"/>
      <c r="H49" s="77"/>
      <c r="I49" s="76"/>
      <c r="J49" s="77"/>
      <c r="K49" s="76"/>
      <c r="L49" s="77"/>
      <c r="M49" s="76"/>
      <c r="N49" s="78"/>
      <c r="O49" s="16"/>
      <c r="P49" s="17"/>
      <c r="Q49" s="17"/>
      <c r="R49" s="18"/>
      <c r="S49" s="79"/>
      <c r="T49" s="76"/>
      <c r="U49" s="76"/>
      <c r="V49" s="78"/>
      <c r="W49" s="16"/>
      <c r="X49" s="17"/>
      <c r="Y49" s="17"/>
      <c r="Z49" s="18"/>
    </row>
    <row r="50" spans="1:26" ht="12.75">
      <c r="A50" s="51"/>
      <c r="B50" s="440"/>
      <c r="C50" s="69"/>
      <c r="D50" s="70"/>
      <c r="E50" s="67"/>
      <c r="F50" s="71"/>
      <c r="G50" s="67"/>
      <c r="H50" s="71"/>
      <c r="I50" s="67"/>
      <c r="J50" s="71"/>
      <c r="K50" s="67"/>
      <c r="L50" s="71"/>
      <c r="M50" s="67"/>
      <c r="N50" s="68"/>
      <c r="O50" s="13"/>
      <c r="P50" s="14"/>
      <c r="Q50" s="14"/>
      <c r="R50" s="19"/>
      <c r="S50" s="66"/>
      <c r="T50" s="67"/>
      <c r="U50" s="67"/>
      <c r="V50" s="68"/>
      <c r="W50" s="13"/>
      <c r="X50" s="14"/>
      <c r="Y50" s="14"/>
      <c r="Z50" s="19"/>
    </row>
    <row r="51" spans="1:26" ht="12.75">
      <c r="A51" s="52"/>
      <c r="B51" s="441"/>
      <c r="C51" s="74"/>
      <c r="D51" s="75"/>
      <c r="E51" s="76"/>
      <c r="F51" s="77"/>
      <c r="G51" s="76"/>
      <c r="H51" s="77"/>
      <c r="I51" s="76"/>
      <c r="J51" s="77"/>
      <c r="K51" s="76"/>
      <c r="L51" s="77"/>
      <c r="M51" s="76"/>
      <c r="N51" s="78"/>
      <c r="O51" s="16"/>
      <c r="P51" s="17"/>
      <c r="Q51" s="17"/>
      <c r="R51" s="18"/>
      <c r="S51" s="79"/>
      <c r="T51" s="76"/>
      <c r="U51" s="76"/>
      <c r="V51" s="78"/>
      <c r="W51" s="16"/>
      <c r="X51" s="17"/>
      <c r="Y51" s="17"/>
      <c r="Z51" s="18"/>
    </row>
    <row r="52" spans="1:26" ht="12.75">
      <c r="A52" s="51"/>
      <c r="B52" s="440"/>
      <c r="C52" s="74"/>
      <c r="D52" s="75"/>
      <c r="E52" s="76"/>
      <c r="F52" s="77"/>
      <c r="G52" s="76"/>
      <c r="H52" s="77"/>
      <c r="I52" s="76"/>
      <c r="J52" s="77"/>
      <c r="K52" s="76"/>
      <c r="L52" s="77"/>
      <c r="M52" s="76"/>
      <c r="N52" s="78"/>
      <c r="O52" s="16"/>
      <c r="P52" s="17"/>
      <c r="Q52" s="17"/>
      <c r="R52" s="18"/>
      <c r="S52" s="79"/>
      <c r="T52" s="76"/>
      <c r="U52" s="76"/>
      <c r="V52" s="78"/>
      <c r="W52" s="16"/>
      <c r="X52" s="17"/>
      <c r="Y52" s="17"/>
      <c r="Z52" s="18"/>
    </row>
    <row r="53" spans="1:26" ht="12.75">
      <c r="A53" s="51"/>
      <c r="B53" s="440"/>
      <c r="C53" s="74"/>
      <c r="D53" s="75"/>
      <c r="E53" s="76"/>
      <c r="F53" s="77"/>
      <c r="G53" s="76"/>
      <c r="H53" s="77"/>
      <c r="I53" s="76"/>
      <c r="J53" s="77"/>
      <c r="K53" s="76"/>
      <c r="L53" s="77"/>
      <c r="M53" s="76"/>
      <c r="N53" s="78"/>
      <c r="O53" s="16"/>
      <c r="P53" s="17"/>
      <c r="Q53" s="17"/>
      <c r="R53" s="18"/>
      <c r="S53" s="79"/>
      <c r="T53" s="76"/>
      <c r="U53" s="76"/>
      <c r="V53" s="78"/>
      <c r="W53" s="16"/>
      <c r="X53" s="17"/>
      <c r="Y53" s="17"/>
      <c r="Z53" s="18"/>
    </row>
    <row r="54" spans="1:26" ht="12.75">
      <c r="A54" s="51"/>
      <c r="B54" s="440"/>
      <c r="C54" s="74"/>
      <c r="D54" s="75"/>
      <c r="E54" s="76"/>
      <c r="F54" s="77"/>
      <c r="G54" s="76"/>
      <c r="H54" s="77"/>
      <c r="I54" s="76"/>
      <c r="J54" s="77"/>
      <c r="K54" s="76"/>
      <c r="L54" s="77"/>
      <c r="M54" s="76"/>
      <c r="N54" s="78"/>
      <c r="O54" s="16"/>
      <c r="P54" s="17"/>
      <c r="Q54" s="17"/>
      <c r="R54" s="18"/>
      <c r="S54" s="79"/>
      <c r="T54" s="76"/>
      <c r="U54" s="76"/>
      <c r="V54" s="78"/>
      <c r="W54" s="16"/>
      <c r="X54" s="17"/>
      <c r="Y54" s="17"/>
      <c r="Z54" s="18"/>
    </row>
    <row r="55" spans="1:26" ht="12.75">
      <c r="A55" s="51"/>
      <c r="B55" s="440"/>
      <c r="C55" s="74"/>
      <c r="D55" s="75"/>
      <c r="E55" s="76"/>
      <c r="F55" s="77"/>
      <c r="G55" s="76"/>
      <c r="H55" s="77"/>
      <c r="I55" s="76"/>
      <c r="J55" s="77"/>
      <c r="K55" s="76"/>
      <c r="L55" s="77"/>
      <c r="M55" s="76"/>
      <c r="N55" s="78"/>
      <c r="O55" s="16"/>
      <c r="P55" s="17"/>
      <c r="Q55" s="17"/>
      <c r="R55" s="18"/>
      <c r="S55" s="79"/>
      <c r="T55" s="76"/>
      <c r="U55" s="76"/>
      <c r="V55" s="78"/>
      <c r="W55" s="16"/>
      <c r="X55" s="17"/>
      <c r="Y55" s="17"/>
      <c r="Z55" s="18"/>
    </row>
    <row r="56" spans="1:26" ht="12.75">
      <c r="A56" s="51"/>
      <c r="B56" s="440"/>
      <c r="C56" s="74"/>
      <c r="D56" s="75"/>
      <c r="E56" s="76"/>
      <c r="F56" s="77"/>
      <c r="G56" s="76"/>
      <c r="H56" s="77"/>
      <c r="I56" s="76"/>
      <c r="J56" s="77"/>
      <c r="K56" s="76"/>
      <c r="L56" s="77"/>
      <c r="M56" s="76"/>
      <c r="N56" s="78"/>
      <c r="O56" s="16"/>
      <c r="P56" s="17"/>
      <c r="Q56" s="17"/>
      <c r="R56" s="18"/>
      <c r="S56" s="79"/>
      <c r="T56" s="76"/>
      <c r="U56" s="76"/>
      <c r="V56" s="78"/>
      <c r="W56" s="16"/>
      <c r="X56" s="17"/>
      <c r="Y56" s="17"/>
      <c r="Z56" s="18"/>
    </row>
    <row r="57" spans="1:26" ht="12.75">
      <c r="A57" s="51"/>
      <c r="B57" s="440"/>
      <c r="C57" s="74"/>
      <c r="D57" s="75"/>
      <c r="E57" s="76"/>
      <c r="F57" s="77"/>
      <c r="G57" s="76"/>
      <c r="H57" s="77"/>
      <c r="I57" s="76"/>
      <c r="J57" s="77"/>
      <c r="K57" s="76"/>
      <c r="L57" s="77"/>
      <c r="M57" s="76"/>
      <c r="N57" s="78"/>
      <c r="O57" s="16"/>
      <c r="P57" s="17"/>
      <c r="Q57" s="17"/>
      <c r="R57" s="18"/>
      <c r="S57" s="79"/>
      <c r="T57" s="76"/>
      <c r="U57" s="76"/>
      <c r="V57" s="78"/>
      <c r="W57" s="16"/>
      <c r="X57" s="17"/>
      <c r="Y57" s="17"/>
      <c r="Z57" s="18"/>
    </row>
    <row r="58" spans="1:26" ht="12.75">
      <c r="A58" s="51"/>
      <c r="B58" s="440"/>
      <c r="C58" s="74"/>
      <c r="D58" s="75"/>
      <c r="E58" s="76"/>
      <c r="F58" s="77"/>
      <c r="G58" s="76"/>
      <c r="H58" s="77"/>
      <c r="I58" s="76"/>
      <c r="J58" s="77"/>
      <c r="K58" s="76"/>
      <c r="L58" s="77"/>
      <c r="M58" s="76"/>
      <c r="N58" s="78"/>
      <c r="O58" s="16"/>
      <c r="P58" s="17"/>
      <c r="Q58" s="17"/>
      <c r="R58" s="18"/>
      <c r="S58" s="79"/>
      <c r="T58" s="76"/>
      <c r="U58" s="76"/>
      <c r="V58" s="78"/>
      <c r="W58" s="16"/>
      <c r="X58" s="17"/>
      <c r="Y58" s="17"/>
      <c r="Z58" s="18"/>
    </row>
    <row r="59" spans="1:26" ht="12.75">
      <c r="A59" s="51"/>
      <c r="B59" s="440"/>
      <c r="C59" s="74"/>
      <c r="D59" s="75"/>
      <c r="E59" s="76"/>
      <c r="F59" s="77"/>
      <c r="G59" s="76"/>
      <c r="H59" s="77"/>
      <c r="I59" s="76"/>
      <c r="J59" s="77"/>
      <c r="K59" s="76"/>
      <c r="L59" s="77"/>
      <c r="M59" s="76"/>
      <c r="N59" s="78"/>
      <c r="O59" s="16"/>
      <c r="P59" s="17"/>
      <c r="Q59" s="17"/>
      <c r="R59" s="18"/>
      <c r="S59" s="79"/>
      <c r="T59" s="76"/>
      <c r="U59" s="76"/>
      <c r="V59" s="78"/>
      <c r="W59" s="16"/>
      <c r="X59" s="17"/>
      <c r="Y59" s="17"/>
      <c r="Z59" s="18"/>
    </row>
    <row r="60" spans="1:26" ht="13.5" thickBot="1">
      <c r="A60" s="53"/>
      <c r="B60" s="442"/>
      <c r="C60" s="80"/>
      <c r="D60" s="81"/>
      <c r="E60" s="82"/>
      <c r="F60" s="83"/>
      <c r="G60" s="82"/>
      <c r="H60" s="83"/>
      <c r="I60" s="82"/>
      <c r="J60" s="83"/>
      <c r="K60" s="82"/>
      <c r="L60" s="83"/>
      <c r="M60" s="82"/>
      <c r="N60" s="84"/>
      <c r="O60" s="20"/>
      <c r="P60" s="21"/>
      <c r="Q60" s="21"/>
      <c r="R60" s="22"/>
      <c r="S60" s="85"/>
      <c r="T60" s="82"/>
      <c r="U60" s="82"/>
      <c r="V60" s="84"/>
      <c r="W60" s="20"/>
      <c r="X60" s="21"/>
      <c r="Y60" s="21"/>
      <c r="Z60" s="22"/>
    </row>
    <row r="61" spans="1:22" ht="12.75">
      <c r="A61" s="132"/>
      <c r="B61" s="1"/>
      <c r="C61" s="1"/>
      <c r="D61" s="1"/>
      <c r="E61" s="1"/>
      <c r="F61" s="1"/>
      <c r="G61" s="1"/>
      <c r="H61" s="1"/>
      <c r="I61" s="1"/>
      <c r="J61" s="1"/>
      <c r="K61" s="1"/>
      <c r="L61" s="1"/>
      <c r="M61" s="1"/>
      <c r="N61" s="1"/>
      <c r="O61" s="1"/>
      <c r="P61" s="1"/>
      <c r="Q61" s="1"/>
      <c r="R61" s="1"/>
      <c r="S61" s="1"/>
      <c r="T61" s="1"/>
      <c r="U61" s="1"/>
      <c r="V61" s="1"/>
    </row>
    <row r="62" spans="1:22" ht="12.75">
      <c r="A62" s="132"/>
      <c r="B62" s="1"/>
      <c r="C62" s="1"/>
      <c r="D62" s="1"/>
      <c r="E62" s="1"/>
      <c r="F62" s="1"/>
      <c r="G62" s="1"/>
      <c r="H62" s="1"/>
      <c r="I62" s="1"/>
      <c r="J62" s="1"/>
      <c r="K62" s="1"/>
      <c r="L62" s="1"/>
      <c r="M62" s="1"/>
      <c r="N62" s="1"/>
      <c r="O62" s="1"/>
      <c r="P62" s="1"/>
      <c r="Q62" s="1"/>
      <c r="R62" s="1"/>
      <c r="S62" s="1"/>
      <c r="T62" s="1"/>
      <c r="U62" s="1"/>
      <c r="V62" s="1"/>
    </row>
    <row r="63" spans="1:22" ht="12.75">
      <c r="A63" s="132"/>
      <c r="B63" s="1"/>
      <c r="C63" s="1"/>
      <c r="D63" s="1"/>
      <c r="E63" s="1"/>
      <c r="F63" s="1"/>
      <c r="G63" s="1"/>
      <c r="H63" s="1"/>
      <c r="I63" s="1"/>
      <c r="J63" s="1"/>
      <c r="K63" s="1"/>
      <c r="L63" s="1"/>
      <c r="M63" s="1"/>
      <c r="N63" s="1"/>
      <c r="O63" s="1"/>
      <c r="P63" s="1"/>
      <c r="Q63" s="1"/>
      <c r="R63" s="1"/>
      <c r="S63" s="1"/>
      <c r="T63" s="1"/>
      <c r="U63" s="1"/>
      <c r="V63" s="1"/>
    </row>
    <row r="64" spans="1:22" ht="12.75">
      <c r="A64" s="132"/>
      <c r="B64" s="1"/>
      <c r="C64" s="1"/>
      <c r="D64" s="1"/>
      <c r="E64" s="1"/>
      <c r="F64" s="1"/>
      <c r="G64" s="1"/>
      <c r="H64" s="1"/>
      <c r="I64" s="1"/>
      <c r="J64" s="1"/>
      <c r="K64" s="1"/>
      <c r="L64" s="1"/>
      <c r="M64" s="1"/>
      <c r="N64" s="1"/>
      <c r="O64" s="1"/>
      <c r="P64" s="1"/>
      <c r="Q64" s="1"/>
      <c r="R64" s="1"/>
      <c r="S64" s="1"/>
      <c r="T64" s="1"/>
      <c r="U64" s="1"/>
      <c r="V64" s="1"/>
    </row>
    <row r="65" spans="1:22" ht="12.75">
      <c r="A65" s="132"/>
      <c r="B65" s="1"/>
      <c r="C65" s="1"/>
      <c r="D65" s="1"/>
      <c r="E65" s="1"/>
      <c r="F65" s="1"/>
      <c r="G65" s="1"/>
      <c r="H65" s="1"/>
      <c r="I65" s="1"/>
      <c r="J65" s="1"/>
      <c r="K65" s="1"/>
      <c r="L65" s="1"/>
      <c r="M65" s="1"/>
      <c r="N65" s="1"/>
      <c r="O65" s="1"/>
      <c r="P65" s="1"/>
      <c r="Q65" s="1"/>
      <c r="R65" s="1"/>
      <c r="S65" s="1"/>
      <c r="T65" s="1"/>
      <c r="U65" s="1"/>
      <c r="V65" s="1"/>
    </row>
    <row r="66" spans="1:22" ht="12.75">
      <c r="A66" s="132"/>
      <c r="B66" s="1"/>
      <c r="C66" s="1"/>
      <c r="D66" s="1"/>
      <c r="E66" s="1"/>
      <c r="F66" s="1"/>
      <c r="G66" s="1"/>
      <c r="H66" s="1"/>
      <c r="I66" s="1"/>
      <c r="J66" s="1"/>
      <c r="K66" s="1"/>
      <c r="L66" s="1"/>
      <c r="M66" s="1"/>
      <c r="N66" s="1"/>
      <c r="O66" s="1"/>
      <c r="P66" s="1"/>
      <c r="Q66" s="1"/>
      <c r="R66" s="1"/>
      <c r="S66" s="1"/>
      <c r="T66" s="1"/>
      <c r="U66" s="1"/>
      <c r="V66" s="1"/>
    </row>
    <row r="67" spans="1:22" ht="12.75">
      <c r="A67" s="132"/>
      <c r="B67" s="1"/>
      <c r="C67" s="1"/>
      <c r="D67" s="1"/>
      <c r="E67" s="1"/>
      <c r="F67" s="1"/>
      <c r="G67" s="1"/>
      <c r="H67" s="1"/>
      <c r="I67" s="1"/>
      <c r="J67" s="1"/>
      <c r="K67" s="1"/>
      <c r="L67" s="1"/>
      <c r="M67" s="1"/>
      <c r="N67" s="1"/>
      <c r="O67" s="1"/>
      <c r="P67" s="1"/>
      <c r="Q67" s="1"/>
      <c r="R67" s="1"/>
      <c r="S67" s="1"/>
      <c r="T67" s="1"/>
      <c r="U67" s="1"/>
      <c r="V67" s="1"/>
    </row>
    <row r="68" spans="1:22" ht="12.75">
      <c r="A68" s="132"/>
      <c r="B68" s="1"/>
      <c r="C68" s="1"/>
      <c r="D68" s="1"/>
      <c r="E68" s="1"/>
      <c r="F68" s="1"/>
      <c r="G68" s="1"/>
      <c r="H68" s="1"/>
      <c r="I68" s="1"/>
      <c r="J68" s="1"/>
      <c r="K68" s="1"/>
      <c r="L68" s="1"/>
      <c r="M68" s="1"/>
      <c r="N68" s="1"/>
      <c r="O68" s="1"/>
      <c r="P68" s="1"/>
      <c r="Q68" s="1"/>
      <c r="R68" s="1"/>
      <c r="S68" s="1"/>
      <c r="T68" s="1"/>
      <c r="U68" s="1"/>
      <c r="V68" s="1"/>
    </row>
    <row r="69" spans="1:22" ht="12.75">
      <c r="A69" s="132"/>
      <c r="B69" s="1"/>
      <c r="C69" s="1"/>
      <c r="D69" s="1"/>
      <c r="E69" s="1"/>
      <c r="F69" s="1"/>
      <c r="G69" s="1"/>
      <c r="H69" s="1"/>
      <c r="I69" s="1"/>
      <c r="J69" s="1"/>
      <c r="K69" s="1"/>
      <c r="L69" s="1"/>
      <c r="M69" s="1"/>
      <c r="N69" s="1"/>
      <c r="O69" s="1"/>
      <c r="P69" s="1"/>
      <c r="Q69" s="1"/>
      <c r="R69" s="1"/>
      <c r="S69" s="1"/>
      <c r="T69" s="1"/>
      <c r="U69" s="1"/>
      <c r="V69" s="1"/>
    </row>
    <row r="70" spans="1:22" ht="12.75">
      <c r="A70" s="132"/>
      <c r="B70" s="1"/>
      <c r="C70" s="1"/>
      <c r="D70" s="1"/>
      <c r="E70" s="1"/>
      <c r="F70" s="1"/>
      <c r="G70" s="1"/>
      <c r="H70" s="1"/>
      <c r="I70" s="1"/>
      <c r="J70" s="1"/>
      <c r="K70" s="1"/>
      <c r="L70" s="1"/>
      <c r="M70" s="1"/>
      <c r="N70" s="1"/>
      <c r="O70" s="1"/>
      <c r="P70" s="1"/>
      <c r="Q70" s="1"/>
      <c r="R70" s="1"/>
      <c r="S70" s="1"/>
      <c r="T70" s="1"/>
      <c r="U70" s="1"/>
      <c r="V70" s="1"/>
    </row>
    <row r="71" spans="1:22" ht="12.75">
      <c r="A71" s="132"/>
      <c r="B71" s="1"/>
      <c r="C71" s="1"/>
      <c r="D71" s="1"/>
      <c r="E71" s="1"/>
      <c r="F71" s="1"/>
      <c r="G71" s="1"/>
      <c r="H71" s="1"/>
      <c r="I71" s="1"/>
      <c r="J71" s="1"/>
      <c r="K71" s="1"/>
      <c r="L71" s="1"/>
      <c r="M71" s="1"/>
      <c r="N71" s="1"/>
      <c r="O71" s="1"/>
      <c r="P71" s="1"/>
      <c r="Q71" s="1"/>
      <c r="R71" s="1"/>
      <c r="S71" s="1"/>
      <c r="T71" s="1"/>
      <c r="U71" s="1"/>
      <c r="V71" s="1"/>
    </row>
    <row r="72" spans="1:22" ht="12.75">
      <c r="A72" s="132"/>
      <c r="B72" s="1"/>
      <c r="C72" s="1"/>
      <c r="D72" s="1"/>
      <c r="E72" s="1"/>
      <c r="F72" s="1"/>
      <c r="G72" s="1"/>
      <c r="H72" s="1"/>
      <c r="I72" s="1"/>
      <c r="J72" s="1"/>
      <c r="K72" s="1"/>
      <c r="L72" s="1"/>
      <c r="M72" s="1"/>
      <c r="N72" s="1"/>
      <c r="O72" s="1"/>
      <c r="P72" s="1"/>
      <c r="Q72" s="1"/>
      <c r="R72" s="1"/>
      <c r="S72" s="1"/>
      <c r="T72" s="1"/>
      <c r="U72" s="1"/>
      <c r="V72" s="1"/>
    </row>
    <row r="73" spans="1:22" ht="12.75">
      <c r="A73" s="132"/>
      <c r="B73" s="1"/>
      <c r="C73" s="1"/>
      <c r="D73" s="1"/>
      <c r="E73" s="1"/>
      <c r="F73" s="1"/>
      <c r="G73" s="1"/>
      <c r="H73" s="1"/>
      <c r="I73" s="1"/>
      <c r="J73" s="1"/>
      <c r="K73" s="1"/>
      <c r="L73" s="1"/>
      <c r="M73" s="1"/>
      <c r="N73" s="1"/>
      <c r="O73" s="1"/>
      <c r="P73" s="1"/>
      <c r="Q73" s="1"/>
      <c r="R73" s="1"/>
      <c r="S73" s="1"/>
      <c r="T73" s="1"/>
      <c r="U73" s="1"/>
      <c r="V73" s="1"/>
    </row>
    <row r="74" spans="1:22" ht="12.75">
      <c r="A74" s="132"/>
      <c r="B74" s="1"/>
      <c r="C74" s="1"/>
      <c r="D74" s="1"/>
      <c r="E74" s="1"/>
      <c r="F74" s="1"/>
      <c r="G74" s="1"/>
      <c r="H74" s="1"/>
      <c r="I74" s="1"/>
      <c r="J74" s="1"/>
      <c r="K74" s="1"/>
      <c r="L74" s="1"/>
      <c r="M74" s="1"/>
      <c r="N74" s="1"/>
      <c r="O74" s="1"/>
      <c r="P74" s="1"/>
      <c r="Q74" s="1"/>
      <c r="R74" s="1"/>
      <c r="S74" s="1"/>
      <c r="T74" s="1"/>
      <c r="U74" s="1"/>
      <c r="V74" s="1"/>
    </row>
    <row r="75" spans="1:22" ht="12.75">
      <c r="A75" s="132"/>
      <c r="B75" s="1"/>
      <c r="C75" s="1"/>
      <c r="D75" s="1"/>
      <c r="E75" s="1"/>
      <c r="F75" s="1"/>
      <c r="G75" s="1"/>
      <c r="H75" s="1"/>
      <c r="I75" s="1"/>
      <c r="J75" s="1"/>
      <c r="K75" s="1"/>
      <c r="L75" s="1"/>
      <c r="M75" s="1"/>
      <c r="N75" s="1"/>
      <c r="O75" s="1"/>
      <c r="P75" s="1"/>
      <c r="Q75" s="1"/>
      <c r="R75" s="1"/>
      <c r="S75" s="1"/>
      <c r="T75" s="1"/>
      <c r="U75" s="1"/>
      <c r="V75" s="1"/>
    </row>
    <row r="76" spans="1:22" ht="12.75">
      <c r="A76" s="132"/>
      <c r="B76" s="1"/>
      <c r="C76" s="1"/>
      <c r="D76" s="1"/>
      <c r="E76" s="1"/>
      <c r="F76" s="1"/>
      <c r="G76" s="1"/>
      <c r="H76" s="1"/>
      <c r="I76" s="1"/>
      <c r="J76" s="1"/>
      <c r="K76" s="1"/>
      <c r="L76" s="1"/>
      <c r="M76" s="1"/>
      <c r="N76" s="1"/>
      <c r="O76" s="1"/>
      <c r="P76" s="1"/>
      <c r="Q76" s="1"/>
      <c r="R76" s="1"/>
      <c r="S76" s="1"/>
      <c r="T76" s="1"/>
      <c r="U76" s="1"/>
      <c r="V76" s="1"/>
    </row>
    <row r="77" spans="1:22" ht="12.75">
      <c r="A77" s="132"/>
      <c r="B77" s="1"/>
      <c r="C77" s="1"/>
      <c r="D77" s="1"/>
      <c r="E77" s="1"/>
      <c r="F77" s="1"/>
      <c r="G77" s="1"/>
      <c r="H77" s="1"/>
      <c r="I77" s="1"/>
      <c r="J77" s="1"/>
      <c r="K77" s="1"/>
      <c r="L77" s="1"/>
      <c r="M77" s="1"/>
      <c r="N77" s="1"/>
      <c r="O77" s="1"/>
      <c r="P77" s="1"/>
      <c r="Q77" s="1"/>
      <c r="R77" s="1"/>
      <c r="S77" s="1"/>
      <c r="T77" s="1"/>
      <c r="U77" s="1"/>
      <c r="V77" s="1"/>
    </row>
    <row r="78" spans="1:22" ht="12.75">
      <c r="A78" s="132"/>
      <c r="B78" s="1"/>
      <c r="C78" s="1"/>
      <c r="D78" s="1"/>
      <c r="E78" s="1"/>
      <c r="F78" s="1"/>
      <c r="G78" s="1"/>
      <c r="H78" s="1"/>
      <c r="I78" s="1"/>
      <c r="J78" s="1"/>
      <c r="K78" s="1"/>
      <c r="L78" s="1"/>
      <c r="M78" s="1"/>
      <c r="N78" s="1"/>
      <c r="O78" s="1"/>
      <c r="P78" s="1"/>
      <c r="Q78" s="1"/>
      <c r="R78" s="1"/>
      <c r="S78" s="1"/>
      <c r="T78" s="1"/>
      <c r="U78" s="1"/>
      <c r="V78" s="1"/>
    </row>
    <row r="79" spans="1:22" ht="12.75">
      <c r="A79" s="132"/>
      <c r="B79" s="1"/>
      <c r="C79" s="1"/>
      <c r="D79" s="1"/>
      <c r="E79" s="1"/>
      <c r="F79" s="1"/>
      <c r="G79" s="1"/>
      <c r="H79" s="1"/>
      <c r="I79" s="1"/>
      <c r="J79" s="1"/>
      <c r="K79" s="1"/>
      <c r="L79" s="1"/>
      <c r="M79" s="1"/>
      <c r="N79" s="1"/>
      <c r="O79" s="1"/>
      <c r="P79" s="1"/>
      <c r="Q79" s="1"/>
      <c r="R79" s="1"/>
      <c r="S79" s="1"/>
      <c r="T79" s="1"/>
      <c r="U79" s="1"/>
      <c r="V79" s="1"/>
    </row>
    <row r="80" spans="1:22" ht="12.75">
      <c r="A80" s="132"/>
      <c r="B80" s="1"/>
      <c r="C80" s="1"/>
      <c r="D80" s="1"/>
      <c r="E80" s="1"/>
      <c r="F80" s="1"/>
      <c r="G80" s="1"/>
      <c r="H80" s="1"/>
      <c r="I80" s="1"/>
      <c r="J80" s="1"/>
      <c r="K80" s="1"/>
      <c r="L80" s="1"/>
      <c r="M80" s="1"/>
      <c r="N80" s="1"/>
      <c r="O80" s="1"/>
      <c r="P80" s="1"/>
      <c r="Q80" s="1"/>
      <c r="R80" s="1"/>
      <c r="S80" s="1"/>
      <c r="T80" s="1"/>
      <c r="U80" s="1"/>
      <c r="V80" s="1"/>
    </row>
    <row r="81" spans="1:22" ht="12.75">
      <c r="A81" s="132"/>
      <c r="B81" s="1"/>
      <c r="C81" s="1"/>
      <c r="D81" s="1"/>
      <c r="E81" s="1"/>
      <c r="F81" s="1"/>
      <c r="G81" s="1"/>
      <c r="H81" s="1"/>
      <c r="I81" s="1"/>
      <c r="J81" s="1"/>
      <c r="K81" s="1"/>
      <c r="L81" s="1"/>
      <c r="M81" s="1"/>
      <c r="N81" s="1"/>
      <c r="O81" s="1"/>
      <c r="P81" s="1"/>
      <c r="Q81" s="1"/>
      <c r="R81" s="1"/>
      <c r="S81" s="1"/>
      <c r="T81" s="1"/>
      <c r="U81" s="1"/>
      <c r="V81" s="1"/>
    </row>
    <row r="82" spans="1:22" ht="12.75">
      <c r="A82" s="132"/>
      <c r="B82" s="1"/>
      <c r="C82" s="1"/>
      <c r="D82" s="1"/>
      <c r="E82" s="1"/>
      <c r="F82" s="1"/>
      <c r="G82" s="1"/>
      <c r="H82" s="1"/>
      <c r="I82" s="1"/>
      <c r="J82" s="1"/>
      <c r="K82" s="1"/>
      <c r="L82" s="1"/>
      <c r="M82" s="1"/>
      <c r="N82" s="1"/>
      <c r="O82" s="1"/>
      <c r="P82" s="1"/>
      <c r="Q82" s="1"/>
      <c r="R82" s="1"/>
      <c r="S82" s="1"/>
      <c r="T82" s="1"/>
      <c r="U82" s="1"/>
      <c r="V82" s="1"/>
    </row>
    <row r="83" spans="1:22" ht="12.75">
      <c r="A83" s="132"/>
      <c r="B83" s="1"/>
      <c r="C83" s="1"/>
      <c r="D83" s="1"/>
      <c r="E83" s="1"/>
      <c r="F83" s="1"/>
      <c r="G83" s="1"/>
      <c r="H83" s="1"/>
      <c r="I83" s="1"/>
      <c r="J83" s="1"/>
      <c r="K83" s="1"/>
      <c r="L83" s="1"/>
      <c r="M83" s="1"/>
      <c r="N83" s="1"/>
      <c r="O83" s="1"/>
      <c r="P83" s="1"/>
      <c r="Q83" s="1"/>
      <c r="R83" s="1"/>
      <c r="S83" s="1"/>
      <c r="T83" s="1"/>
      <c r="U83" s="1"/>
      <c r="V83" s="1"/>
    </row>
    <row r="84" spans="1:22" ht="12.75">
      <c r="A84" s="132"/>
      <c r="B84" s="1"/>
      <c r="C84" s="1"/>
      <c r="D84" s="1"/>
      <c r="E84" s="1"/>
      <c r="F84" s="1"/>
      <c r="G84" s="1"/>
      <c r="H84" s="1"/>
      <c r="I84" s="1"/>
      <c r="J84" s="1"/>
      <c r="K84" s="1"/>
      <c r="L84" s="1"/>
      <c r="M84" s="1"/>
      <c r="N84" s="1"/>
      <c r="O84" s="1"/>
      <c r="P84" s="1"/>
      <c r="Q84" s="1"/>
      <c r="R84" s="1"/>
      <c r="S84" s="1"/>
      <c r="T84" s="1"/>
      <c r="U84" s="1"/>
      <c r="V84" s="1"/>
    </row>
    <row r="85" spans="1:22" ht="12.75">
      <c r="A85" s="132"/>
      <c r="B85" s="1"/>
      <c r="C85" s="1"/>
      <c r="D85" s="1"/>
      <c r="E85" s="1"/>
      <c r="F85" s="1"/>
      <c r="G85" s="1"/>
      <c r="H85" s="1"/>
      <c r="I85" s="1"/>
      <c r="J85" s="1"/>
      <c r="K85" s="1"/>
      <c r="L85" s="1"/>
      <c r="M85" s="1"/>
      <c r="N85" s="1"/>
      <c r="O85" s="1"/>
      <c r="P85" s="1"/>
      <c r="Q85" s="1"/>
      <c r="R85" s="1"/>
      <c r="S85" s="1"/>
      <c r="T85" s="1"/>
      <c r="U85" s="1"/>
      <c r="V85" s="1"/>
    </row>
    <row r="86" spans="1:22" ht="12.75">
      <c r="A86" s="132"/>
      <c r="B86" s="1"/>
      <c r="C86" s="1"/>
      <c r="D86" s="1"/>
      <c r="E86" s="1"/>
      <c r="F86" s="1"/>
      <c r="G86" s="1"/>
      <c r="H86" s="1"/>
      <c r="I86" s="1"/>
      <c r="J86" s="1"/>
      <c r="K86" s="1"/>
      <c r="L86" s="1"/>
      <c r="M86" s="1"/>
      <c r="N86" s="1"/>
      <c r="O86" s="1"/>
      <c r="P86" s="1"/>
      <c r="Q86" s="1"/>
      <c r="R86" s="1"/>
      <c r="S86" s="1"/>
      <c r="T86" s="1"/>
      <c r="U86" s="1"/>
      <c r="V86" s="1"/>
    </row>
    <row r="87" spans="1:22" ht="12.75">
      <c r="A87" s="132"/>
      <c r="B87" s="1"/>
      <c r="C87" s="1"/>
      <c r="D87" s="1"/>
      <c r="E87" s="1"/>
      <c r="F87" s="1"/>
      <c r="G87" s="1"/>
      <c r="H87" s="1"/>
      <c r="I87" s="1"/>
      <c r="J87" s="1"/>
      <c r="K87" s="1"/>
      <c r="L87" s="1"/>
      <c r="M87" s="1"/>
      <c r="N87" s="1"/>
      <c r="O87" s="1"/>
      <c r="P87" s="1"/>
      <c r="Q87" s="1"/>
      <c r="R87" s="1"/>
      <c r="S87" s="1"/>
      <c r="T87" s="1"/>
      <c r="U87" s="1"/>
      <c r="V87" s="1"/>
    </row>
    <row r="88" spans="1:22" ht="12.75">
      <c r="A88" s="132"/>
      <c r="B88" s="1"/>
      <c r="C88" s="1"/>
      <c r="D88" s="1"/>
      <c r="E88" s="1"/>
      <c r="F88" s="1"/>
      <c r="G88" s="1"/>
      <c r="H88" s="1"/>
      <c r="I88" s="1"/>
      <c r="J88" s="1"/>
      <c r="K88" s="1"/>
      <c r="L88" s="1"/>
      <c r="M88" s="1"/>
      <c r="N88" s="1"/>
      <c r="O88" s="1"/>
      <c r="P88" s="1"/>
      <c r="Q88" s="1"/>
      <c r="R88" s="1"/>
      <c r="S88" s="1"/>
      <c r="T88" s="1"/>
      <c r="U88" s="1"/>
      <c r="V88" s="1"/>
    </row>
    <row r="89" spans="1:22" ht="12.75">
      <c r="A89" s="132"/>
      <c r="B89" s="1"/>
      <c r="C89" s="1"/>
      <c r="D89" s="1"/>
      <c r="E89" s="1"/>
      <c r="F89" s="1"/>
      <c r="G89" s="1"/>
      <c r="H89" s="1"/>
      <c r="I89" s="1"/>
      <c r="J89" s="1"/>
      <c r="K89" s="1"/>
      <c r="L89" s="1"/>
      <c r="M89" s="1"/>
      <c r="N89" s="1"/>
      <c r="O89" s="1"/>
      <c r="P89" s="1"/>
      <c r="Q89" s="1"/>
      <c r="R89" s="1"/>
      <c r="S89" s="1"/>
      <c r="T89" s="1"/>
      <c r="U89" s="1"/>
      <c r="V89" s="1"/>
    </row>
    <row r="90" spans="1:22" ht="12.75">
      <c r="A90" s="132"/>
      <c r="B90" s="1"/>
      <c r="C90" s="1"/>
      <c r="D90" s="1"/>
      <c r="E90" s="1"/>
      <c r="F90" s="1"/>
      <c r="G90" s="1"/>
      <c r="H90" s="1"/>
      <c r="I90" s="1"/>
      <c r="J90" s="1"/>
      <c r="K90" s="1"/>
      <c r="L90" s="1"/>
      <c r="M90" s="1"/>
      <c r="N90" s="1"/>
      <c r="O90" s="1"/>
      <c r="P90" s="1"/>
      <c r="Q90" s="1"/>
      <c r="R90" s="1"/>
      <c r="S90" s="1"/>
      <c r="T90" s="1"/>
      <c r="U90" s="1"/>
      <c r="V90" s="1"/>
    </row>
    <row r="91" spans="1:22" ht="12.75">
      <c r="A91" s="132"/>
      <c r="B91" s="1"/>
      <c r="C91" s="1"/>
      <c r="D91" s="1"/>
      <c r="E91" s="1"/>
      <c r="F91" s="1"/>
      <c r="G91" s="1"/>
      <c r="H91" s="1"/>
      <c r="I91" s="1"/>
      <c r="J91" s="1"/>
      <c r="K91" s="1"/>
      <c r="L91" s="1"/>
      <c r="M91" s="1"/>
      <c r="N91" s="1"/>
      <c r="O91" s="1"/>
      <c r="P91" s="1"/>
      <c r="Q91" s="1"/>
      <c r="R91" s="1"/>
      <c r="S91" s="1"/>
      <c r="T91" s="1"/>
      <c r="U91" s="1"/>
      <c r="V91" s="1"/>
    </row>
    <row r="92" spans="1:22" ht="12.75">
      <c r="A92" s="132"/>
      <c r="B92" s="1"/>
      <c r="C92" s="1"/>
      <c r="D92" s="1"/>
      <c r="E92" s="1"/>
      <c r="F92" s="1"/>
      <c r="G92" s="1"/>
      <c r="H92" s="1"/>
      <c r="I92" s="1"/>
      <c r="J92" s="1"/>
      <c r="K92" s="1"/>
      <c r="L92" s="1"/>
      <c r="M92" s="1"/>
      <c r="N92" s="1"/>
      <c r="O92" s="1"/>
      <c r="P92" s="1"/>
      <c r="Q92" s="1"/>
      <c r="R92" s="1"/>
      <c r="S92" s="1"/>
      <c r="T92" s="1"/>
      <c r="U92" s="1"/>
      <c r="V92" s="1"/>
    </row>
    <row r="93" spans="1:22" ht="12.75">
      <c r="A93" s="132"/>
      <c r="B93" s="1"/>
      <c r="C93" s="1"/>
      <c r="D93" s="1"/>
      <c r="E93" s="1"/>
      <c r="F93" s="1"/>
      <c r="G93" s="1"/>
      <c r="H93" s="1"/>
      <c r="I93" s="1"/>
      <c r="J93" s="1"/>
      <c r="K93" s="1"/>
      <c r="L93" s="1"/>
      <c r="M93" s="1"/>
      <c r="N93" s="1"/>
      <c r="O93" s="1"/>
      <c r="P93" s="1"/>
      <c r="Q93" s="1"/>
      <c r="R93" s="1"/>
      <c r="S93" s="1"/>
      <c r="T93" s="1"/>
      <c r="U93" s="1"/>
      <c r="V93" s="1"/>
    </row>
    <row r="94" spans="1:22" ht="12.75">
      <c r="A94" s="132"/>
      <c r="B94" s="1"/>
      <c r="C94" s="1"/>
      <c r="D94" s="1"/>
      <c r="E94" s="1"/>
      <c r="F94" s="1"/>
      <c r="G94" s="1"/>
      <c r="H94" s="1"/>
      <c r="I94" s="1"/>
      <c r="J94" s="1"/>
      <c r="K94" s="1"/>
      <c r="L94" s="1"/>
      <c r="M94" s="1"/>
      <c r="N94" s="1"/>
      <c r="O94" s="1"/>
      <c r="P94" s="1"/>
      <c r="Q94" s="1"/>
      <c r="R94" s="1"/>
      <c r="S94" s="1"/>
      <c r="T94" s="1"/>
      <c r="U94" s="1"/>
      <c r="V94" s="1"/>
    </row>
    <row r="95" spans="1:22" ht="12.75">
      <c r="A95" s="132"/>
      <c r="B95" s="1"/>
      <c r="C95" s="1"/>
      <c r="D95" s="1"/>
      <c r="E95" s="1"/>
      <c r="F95" s="1"/>
      <c r="G95" s="1"/>
      <c r="H95" s="1"/>
      <c r="I95" s="1"/>
      <c r="J95" s="1"/>
      <c r="K95" s="1"/>
      <c r="L95" s="1"/>
      <c r="M95" s="1"/>
      <c r="N95" s="1"/>
      <c r="O95" s="1"/>
      <c r="P95" s="1"/>
      <c r="Q95" s="1"/>
      <c r="R95" s="1"/>
      <c r="S95" s="1"/>
      <c r="T95" s="1"/>
      <c r="U95" s="1"/>
      <c r="V95" s="1"/>
    </row>
    <row r="96" spans="1:22" ht="12.75">
      <c r="A96" s="132"/>
      <c r="B96" s="1"/>
      <c r="C96" s="1"/>
      <c r="D96" s="1"/>
      <c r="E96" s="1"/>
      <c r="F96" s="1"/>
      <c r="G96" s="1"/>
      <c r="H96" s="1"/>
      <c r="I96" s="1"/>
      <c r="J96" s="1"/>
      <c r="K96" s="1"/>
      <c r="L96" s="1"/>
      <c r="M96" s="1"/>
      <c r="N96" s="1"/>
      <c r="O96" s="1"/>
      <c r="P96" s="1"/>
      <c r="Q96" s="1"/>
      <c r="R96" s="1"/>
      <c r="S96" s="1"/>
      <c r="T96" s="1"/>
      <c r="U96" s="1"/>
      <c r="V96" s="1"/>
    </row>
    <row r="97" spans="1:22" ht="12.75">
      <c r="A97" s="132"/>
      <c r="B97" s="1"/>
      <c r="C97" s="1"/>
      <c r="D97" s="1"/>
      <c r="E97" s="1"/>
      <c r="F97" s="1"/>
      <c r="G97" s="1"/>
      <c r="H97" s="1"/>
      <c r="I97" s="1"/>
      <c r="J97" s="1"/>
      <c r="K97" s="1"/>
      <c r="L97" s="1"/>
      <c r="M97" s="1"/>
      <c r="N97" s="1"/>
      <c r="O97" s="1"/>
      <c r="P97" s="1"/>
      <c r="Q97" s="1"/>
      <c r="R97" s="1"/>
      <c r="S97" s="1"/>
      <c r="T97" s="1"/>
      <c r="U97" s="1"/>
      <c r="V97" s="1"/>
    </row>
    <row r="98" spans="1:22" ht="12.75">
      <c r="A98" s="132"/>
      <c r="B98" s="1"/>
      <c r="C98" s="1"/>
      <c r="D98" s="1"/>
      <c r="E98" s="1"/>
      <c r="F98" s="1"/>
      <c r="G98" s="1"/>
      <c r="H98" s="1"/>
      <c r="I98" s="1"/>
      <c r="J98" s="1"/>
      <c r="K98" s="1"/>
      <c r="L98" s="1"/>
      <c r="M98" s="1"/>
      <c r="N98" s="1"/>
      <c r="O98" s="1"/>
      <c r="P98" s="1"/>
      <c r="Q98" s="1"/>
      <c r="R98" s="1"/>
      <c r="S98" s="1"/>
      <c r="T98" s="1"/>
      <c r="U98" s="1"/>
      <c r="V98" s="1"/>
    </row>
    <row r="99" spans="1:22" ht="12.75">
      <c r="A99" s="132"/>
      <c r="B99" s="1"/>
      <c r="C99" s="1"/>
      <c r="D99" s="1"/>
      <c r="E99" s="1"/>
      <c r="F99" s="1"/>
      <c r="G99" s="1"/>
      <c r="H99" s="1"/>
      <c r="I99" s="1"/>
      <c r="J99" s="1"/>
      <c r="K99" s="1"/>
      <c r="L99" s="1"/>
      <c r="M99" s="1"/>
      <c r="N99" s="1"/>
      <c r="O99" s="1"/>
      <c r="P99" s="1"/>
      <c r="Q99" s="1"/>
      <c r="R99" s="1"/>
      <c r="S99" s="1"/>
      <c r="T99" s="1"/>
      <c r="U99" s="1"/>
      <c r="V99" s="1"/>
    </row>
    <row r="100" spans="1:22" ht="12.75">
      <c r="A100" s="132"/>
      <c r="B100" s="1"/>
      <c r="C100" s="1"/>
      <c r="D100" s="1"/>
      <c r="E100" s="1"/>
      <c r="F100" s="1"/>
      <c r="G100" s="1"/>
      <c r="H100" s="1"/>
      <c r="I100" s="1"/>
      <c r="J100" s="1"/>
      <c r="K100" s="1"/>
      <c r="L100" s="1"/>
      <c r="M100" s="1"/>
      <c r="N100" s="1"/>
      <c r="O100" s="1"/>
      <c r="P100" s="1"/>
      <c r="Q100" s="1"/>
      <c r="R100" s="1"/>
      <c r="S100" s="1"/>
      <c r="T100" s="1"/>
      <c r="U100" s="1"/>
      <c r="V100" s="1"/>
    </row>
    <row r="101" spans="1:22" ht="12.75">
      <c r="A101" s="132"/>
      <c r="B101" s="1"/>
      <c r="C101" s="1"/>
      <c r="D101" s="1"/>
      <c r="E101" s="1"/>
      <c r="F101" s="1"/>
      <c r="G101" s="1"/>
      <c r="H101" s="1"/>
      <c r="I101" s="1"/>
      <c r="J101" s="1"/>
      <c r="K101" s="1"/>
      <c r="L101" s="1"/>
      <c r="M101" s="1"/>
      <c r="N101" s="1"/>
      <c r="O101" s="1"/>
      <c r="P101" s="1"/>
      <c r="Q101" s="1"/>
      <c r="R101" s="1"/>
      <c r="S101" s="1"/>
      <c r="T101" s="1"/>
      <c r="U101" s="1"/>
      <c r="V101" s="1"/>
    </row>
    <row r="102" spans="1:22" ht="12.75">
      <c r="A102" s="132"/>
      <c r="B102" s="1"/>
      <c r="C102" s="1"/>
      <c r="D102" s="1"/>
      <c r="E102" s="1"/>
      <c r="F102" s="1"/>
      <c r="G102" s="1"/>
      <c r="H102" s="1"/>
      <c r="I102" s="1"/>
      <c r="J102" s="1"/>
      <c r="K102" s="1"/>
      <c r="L102" s="1"/>
      <c r="M102" s="1"/>
      <c r="N102" s="1"/>
      <c r="O102" s="1"/>
      <c r="P102" s="1"/>
      <c r="Q102" s="1"/>
      <c r="R102" s="1"/>
      <c r="S102" s="1"/>
      <c r="T102" s="1"/>
      <c r="U102" s="1"/>
      <c r="V102" s="1"/>
    </row>
    <row r="103" spans="1:22" ht="12.75">
      <c r="A103" s="132"/>
      <c r="B103" s="1"/>
      <c r="C103" s="1"/>
      <c r="D103" s="1"/>
      <c r="E103" s="1"/>
      <c r="F103" s="1"/>
      <c r="G103" s="1"/>
      <c r="H103" s="1"/>
      <c r="I103" s="1"/>
      <c r="J103" s="1"/>
      <c r="K103" s="1"/>
      <c r="L103" s="1"/>
      <c r="M103" s="1"/>
      <c r="N103" s="1"/>
      <c r="O103" s="1"/>
      <c r="P103" s="1"/>
      <c r="Q103" s="1"/>
      <c r="R103" s="1"/>
      <c r="S103" s="1"/>
      <c r="T103" s="1"/>
      <c r="U103" s="1"/>
      <c r="V103" s="1"/>
    </row>
    <row r="104" spans="1:22" ht="12.75">
      <c r="A104" s="132"/>
      <c r="B104" s="1"/>
      <c r="C104" s="1"/>
      <c r="D104" s="1"/>
      <c r="E104" s="1"/>
      <c r="F104" s="1"/>
      <c r="G104" s="1"/>
      <c r="H104" s="1"/>
      <c r="I104" s="1"/>
      <c r="J104" s="1"/>
      <c r="K104" s="1"/>
      <c r="L104" s="1"/>
      <c r="M104" s="1"/>
      <c r="N104" s="1"/>
      <c r="O104" s="1"/>
      <c r="P104" s="1"/>
      <c r="Q104" s="1"/>
      <c r="R104" s="1"/>
      <c r="S104" s="1"/>
      <c r="T104" s="1"/>
      <c r="U104" s="1"/>
      <c r="V104" s="1"/>
    </row>
    <row r="105" spans="1:22" ht="12.75">
      <c r="A105" s="132"/>
      <c r="B105" s="1"/>
      <c r="C105" s="1"/>
      <c r="D105" s="1"/>
      <c r="E105" s="1"/>
      <c r="F105" s="1"/>
      <c r="G105" s="1"/>
      <c r="H105" s="1"/>
      <c r="I105" s="1"/>
      <c r="J105" s="1"/>
      <c r="K105" s="1"/>
      <c r="L105" s="1"/>
      <c r="M105" s="1"/>
      <c r="N105" s="1"/>
      <c r="O105" s="1"/>
      <c r="P105" s="1"/>
      <c r="Q105" s="1"/>
      <c r="R105" s="1"/>
      <c r="S105" s="1"/>
      <c r="T105" s="1"/>
      <c r="U105" s="1"/>
      <c r="V105" s="1"/>
    </row>
    <row r="106" spans="1:22" ht="12.75">
      <c r="A106" s="132"/>
      <c r="B106" s="1"/>
      <c r="C106" s="1"/>
      <c r="D106" s="1"/>
      <c r="E106" s="1"/>
      <c r="F106" s="1"/>
      <c r="G106" s="1"/>
      <c r="H106" s="1"/>
      <c r="I106" s="1"/>
      <c r="J106" s="1"/>
      <c r="K106" s="1"/>
      <c r="L106" s="1"/>
      <c r="M106" s="1"/>
      <c r="N106" s="1"/>
      <c r="O106" s="1"/>
      <c r="P106" s="1"/>
      <c r="Q106" s="1"/>
      <c r="R106" s="1"/>
      <c r="S106" s="1"/>
      <c r="T106" s="1"/>
      <c r="U106" s="1"/>
      <c r="V106" s="1"/>
    </row>
    <row r="107" spans="1:22" ht="12.75">
      <c r="A107" s="132"/>
      <c r="B107" s="1"/>
      <c r="C107" s="1"/>
      <c r="D107" s="1"/>
      <c r="E107" s="1"/>
      <c r="F107" s="1"/>
      <c r="G107" s="1"/>
      <c r="H107" s="1"/>
      <c r="I107" s="1"/>
      <c r="J107" s="1"/>
      <c r="K107" s="1"/>
      <c r="L107" s="1"/>
      <c r="M107" s="1"/>
      <c r="N107" s="1"/>
      <c r="O107" s="1"/>
      <c r="P107" s="1"/>
      <c r="Q107" s="1"/>
      <c r="R107" s="1"/>
      <c r="S107" s="1"/>
      <c r="T107" s="1"/>
      <c r="U107" s="1"/>
      <c r="V107" s="1"/>
    </row>
    <row r="108" spans="1:22" ht="12.75">
      <c r="A108" s="132"/>
      <c r="B108" s="1"/>
      <c r="C108" s="1"/>
      <c r="D108" s="1"/>
      <c r="E108" s="1"/>
      <c r="F108" s="1"/>
      <c r="G108" s="1"/>
      <c r="H108" s="1"/>
      <c r="I108" s="1"/>
      <c r="J108" s="1"/>
      <c r="K108" s="1"/>
      <c r="L108" s="1"/>
      <c r="M108" s="1"/>
      <c r="N108" s="1"/>
      <c r="O108" s="1"/>
      <c r="P108" s="1"/>
      <c r="Q108" s="1"/>
      <c r="R108" s="1"/>
      <c r="S108" s="1"/>
      <c r="T108" s="1"/>
      <c r="U108" s="1"/>
      <c r="V108" s="1"/>
    </row>
    <row r="109" spans="1:22" ht="12.75">
      <c r="A109" s="132"/>
      <c r="B109" s="1"/>
      <c r="C109" s="1"/>
      <c r="D109" s="1"/>
      <c r="E109" s="1"/>
      <c r="F109" s="1"/>
      <c r="G109" s="1"/>
      <c r="H109" s="1"/>
      <c r="I109" s="1"/>
      <c r="J109" s="1"/>
      <c r="K109" s="1"/>
      <c r="L109" s="1"/>
      <c r="M109" s="1"/>
      <c r="N109" s="1"/>
      <c r="O109" s="1"/>
      <c r="P109" s="1"/>
      <c r="Q109" s="1"/>
      <c r="R109" s="1"/>
      <c r="S109" s="1"/>
      <c r="T109" s="1"/>
      <c r="U109" s="1"/>
      <c r="V109" s="1"/>
    </row>
    <row r="110" spans="1:22" ht="12.75">
      <c r="A110" s="132"/>
      <c r="B110" s="1"/>
      <c r="C110" s="1"/>
      <c r="D110" s="1"/>
      <c r="E110" s="1"/>
      <c r="F110" s="1"/>
      <c r="G110" s="1"/>
      <c r="H110" s="1"/>
      <c r="I110" s="1"/>
      <c r="J110" s="1"/>
      <c r="K110" s="1"/>
      <c r="L110" s="1"/>
      <c r="M110" s="1"/>
      <c r="N110" s="1"/>
      <c r="O110" s="1"/>
      <c r="P110" s="1"/>
      <c r="Q110" s="1"/>
      <c r="R110" s="1"/>
      <c r="S110" s="1"/>
      <c r="T110" s="1"/>
      <c r="U110" s="1"/>
      <c r="V110" s="1"/>
    </row>
    <row r="111" spans="1:22" ht="12.75">
      <c r="A111" s="132"/>
      <c r="B111" s="1"/>
      <c r="C111" s="1"/>
      <c r="D111" s="1"/>
      <c r="E111" s="1"/>
      <c r="F111" s="1"/>
      <c r="G111" s="1"/>
      <c r="H111" s="1"/>
      <c r="I111" s="1"/>
      <c r="J111" s="1"/>
      <c r="K111" s="1"/>
      <c r="L111" s="1"/>
      <c r="M111" s="1"/>
      <c r="N111" s="1"/>
      <c r="O111" s="1"/>
      <c r="P111" s="1"/>
      <c r="Q111" s="1"/>
      <c r="R111" s="1"/>
      <c r="S111" s="1"/>
      <c r="T111" s="1"/>
      <c r="U111" s="1"/>
      <c r="V111" s="1"/>
    </row>
    <row r="112" spans="1:22" ht="12.75">
      <c r="A112" s="132"/>
      <c r="B112" s="1"/>
      <c r="C112" s="1"/>
      <c r="D112" s="1"/>
      <c r="E112" s="1"/>
      <c r="F112" s="1"/>
      <c r="G112" s="1"/>
      <c r="H112" s="1"/>
      <c r="I112" s="1"/>
      <c r="J112" s="1"/>
      <c r="K112" s="1"/>
      <c r="L112" s="1"/>
      <c r="M112" s="1"/>
      <c r="N112" s="1"/>
      <c r="O112" s="1"/>
      <c r="P112" s="1"/>
      <c r="Q112" s="1"/>
      <c r="R112" s="1"/>
      <c r="S112" s="1"/>
      <c r="T112" s="1"/>
      <c r="U112" s="1"/>
      <c r="V112" s="1"/>
    </row>
    <row r="113" spans="1:22" ht="12.75">
      <c r="A113" s="132"/>
      <c r="B113" s="1"/>
      <c r="C113" s="1"/>
      <c r="D113" s="1"/>
      <c r="E113" s="1"/>
      <c r="F113" s="1"/>
      <c r="G113" s="1"/>
      <c r="H113" s="1"/>
      <c r="I113" s="1"/>
      <c r="J113" s="1"/>
      <c r="K113" s="1"/>
      <c r="L113" s="1"/>
      <c r="M113" s="1"/>
      <c r="N113" s="1"/>
      <c r="O113" s="1"/>
      <c r="P113" s="1"/>
      <c r="Q113" s="1"/>
      <c r="R113" s="1"/>
      <c r="S113" s="1"/>
      <c r="T113" s="1"/>
      <c r="U113" s="1"/>
      <c r="V113" s="1"/>
    </row>
    <row r="114" spans="1:22" ht="12.75">
      <c r="A114" s="132"/>
      <c r="B114" s="1"/>
      <c r="C114" s="1"/>
      <c r="D114" s="1"/>
      <c r="E114" s="1"/>
      <c r="F114" s="1"/>
      <c r="G114" s="1"/>
      <c r="H114" s="1"/>
      <c r="I114" s="1"/>
      <c r="J114" s="1"/>
      <c r="K114" s="1"/>
      <c r="L114" s="1"/>
      <c r="M114" s="1"/>
      <c r="N114" s="1"/>
      <c r="O114" s="1"/>
      <c r="P114" s="1"/>
      <c r="Q114" s="1"/>
      <c r="R114" s="1"/>
      <c r="S114" s="1"/>
      <c r="T114" s="1"/>
      <c r="U114" s="1"/>
      <c r="V114" s="1"/>
    </row>
    <row r="115" spans="1:22" ht="12.75">
      <c r="A115" s="132"/>
      <c r="B115" s="1"/>
      <c r="C115" s="1"/>
      <c r="D115" s="1"/>
      <c r="E115" s="1"/>
      <c r="F115" s="1"/>
      <c r="G115" s="1"/>
      <c r="H115" s="1"/>
      <c r="I115" s="1"/>
      <c r="J115" s="1"/>
      <c r="K115" s="1"/>
      <c r="L115" s="1"/>
      <c r="M115" s="1"/>
      <c r="N115" s="1"/>
      <c r="O115" s="1"/>
      <c r="P115" s="1"/>
      <c r="Q115" s="1"/>
      <c r="R115" s="1"/>
      <c r="S115" s="1"/>
      <c r="T115" s="1"/>
      <c r="U115" s="1"/>
      <c r="V115" s="1"/>
    </row>
    <row r="116" spans="1:22" ht="12.75">
      <c r="A116" s="132"/>
      <c r="B116" s="1"/>
      <c r="C116" s="1"/>
      <c r="D116" s="1"/>
      <c r="E116" s="1"/>
      <c r="F116" s="1"/>
      <c r="G116" s="1"/>
      <c r="H116" s="1"/>
      <c r="I116" s="1"/>
      <c r="J116" s="1"/>
      <c r="K116" s="1"/>
      <c r="L116" s="1"/>
      <c r="M116" s="1"/>
      <c r="N116" s="1"/>
      <c r="O116" s="1"/>
      <c r="P116" s="1"/>
      <c r="Q116" s="1"/>
      <c r="R116" s="1"/>
      <c r="S116" s="1"/>
      <c r="T116" s="1"/>
      <c r="U116" s="1"/>
      <c r="V116" s="1"/>
    </row>
    <row r="117" spans="1:22" ht="12.75">
      <c r="A117" s="132"/>
      <c r="B117" s="1"/>
      <c r="C117" s="1"/>
      <c r="D117" s="1"/>
      <c r="E117" s="1"/>
      <c r="F117" s="1"/>
      <c r="G117" s="1"/>
      <c r="H117" s="1"/>
      <c r="I117" s="1"/>
      <c r="J117" s="1"/>
      <c r="K117" s="1"/>
      <c r="L117" s="1"/>
      <c r="M117" s="1"/>
      <c r="N117" s="1"/>
      <c r="O117" s="1"/>
      <c r="P117" s="1"/>
      <c r="Q117" s="1"/>
      <c r="R117" s="1"/>
      <c r="S117" s="1"/>
      <c r="T117" s="1"/>
      <c r="U117" s="1"/>
      <c r="V117" s="1"/>
    </row>
    <row r="118" spans="1:22" ht="12.75">
      <c r="A118" s="132"/>
      <c r="B118" s="1"/>
      <c r="C118" s="1"/>
      <c r="D118" s="1"/>
      <c r="E118" s="1"/>
      <c r="F118" s="1"/>
      <c r="G118" s="1"/>
      <c r="H118" s="1"/>
      <c r="I118" s="1"/>
      <c r="J118" s="1"/>
      <c r="K118" s="1"/>
      <c r="L118" s="1"/>
      <c r="M118" s="1"/>
      <c r="N118" s="1"/>
      <c r="O118" s="1"/>
      <c r="P118" s="1"/>
      <c r="Q118" s="1"/>
      <c r="R118" s="1"/>
      <c r="S118" s="1"/>
      <c r="T118" s="1"/>
      <c r="U118" s="1"/>
      <c r="V118" s="1"/>
    </row>
    <row r="119" spans="1:22" ht="12.75">
      <c r="A119" s="132"/>
      <c r="B119" s="1"/>
      <c r="C119" s="1"/>
      <c r="D119" s="1"/>
      <c r="E119" s="1"/>
      <c r="F119" s="1"/>
      <c r="G119" s="1"/>
      <c r="H119" s="1"/>
      <c r="I119" s="1"/>
      <c r="J119" s="1"/>
      <c r="K119" s="1"/>
      <c r="L119" s="1"/>
      <c r="M119" s="1"/>
      <c r="N119" s="1"/>
      <c r="O119" s="1"/>
      <c r="P119" s="1"/>
      <c r="Q119" s="1"/>
      <c r="R119" s="1"/>
      <c r="S119" s="1"/>
      <c r="T119" s="1"/>
      <c r="U119" s="1"/>
      <c r="V119" s="1"/>
    </row>
    <row r="120" spans="1:22" ht="12.75">
      <c r="A120" s="132"/>
      <c r="B120" s="1"/>
      <c r="C120" s="1"/>
      <c r="D120" s="1"/>
      <c r="E120" s="1"/>
      <c r="F120" s="1"/>
      <c r="G120" s="1"/>
      <c r="H120" s="1"/>
      <c r="I120" s="1"/>
      <c r="J120" s="1"/>
      <c r="K120" s="1"/>
      <c r="L120" s="1"/>
      <c r="M120" s="1"/>
      <c r="N120" s="1"/>
      <c r="O120" s="1"/>
      <c r="P120" s="1"/>
      <c r="Q120" s="1"/>
      <c r="R120" s="1"/>
      <c r="S120" s="1"/>
      <c r="T120" s="1"/>
      <c r="U120" s="1"/>
      <c r="V120" s="1"/>
    </row>
    <row r="121" spans="1:22" ht="12.75">
      <c r="A121" s="132"/>
      <c r="B121" s="1"/>
      <c r="C121" s="1"/>
      <c r="D121" s="1"/>
      <c r="E121" s="1"/>
      <c r="F121" s="1"/>
      <c r="G121" s="1"/>
      <c r="H121" s="1"/>
      <c r="I121" s="1"/>
      <c r="J121" s="1"/>
      <c r="K121" s="1"/>
      <c r="L121" s="1"/>
      <c r="M121" s="1"/>
      <c r="N121" s="1"/>
      <c r="O121" s="1"/>
      <c r="P121" s="1"/>
      <c r="Q121" s="1"/>
      <c r="R121" s="1"/>
      <c r="S121" s="1"/>
      <c r="T121" s="1"/>
      <c r="U121" s="1"/>
      <c r="V121" s="1"/>
    </row>
    <row r="122" spans="1:22" ht="12.75">
      <c r="A122" s="132"/>
      <c r="B122" s="1"/>
      <c r="C122" s="1"/>
      <c r="D122" s="1"/>
      <c r="E122" s="1"/>
      <c r="F122" s="1"/>
      <c r="G122" s="1"/>
      <c r="H122" s="1"/>
      <c r="I122" s="1"/>
      <c r="J122" s="1"/>
      <c r="K122" s="1"/>
      <c r="L122" s="1"/>
      <c r="M122" s="1"/>
      <c r="N122" s="1"/>
      <c r="O122" s="1"/>
      <c r="P122" s="1"/>
      <c r="Q122" s="1"/>
      <c r="R122" s="1"/>
      <c r="S122" s="1"/>
      <c r="T122" s="1"/>
      <c r="U122" s="1"/>
      <c r="V122" s="1"/>
    </row>
    <row r="123" spans="1:22" ht="12.75">
      <c r="A123" s="132"/>
      <c r="B123" s="1"/>
      <c r="C123" s="1"/>
      <c r="D123" s="1"/>
      <c r="E123" s="1"/>
      <c r="F123" s="1"/>
      <c r="G123" s="1"/>
      <c r="H123" s="1"/>
      <c r="I123" s="1"/>
      <c r="J123" s="1"/>
      <c r="K123" s="1"/>
      <c r="L123" s="1"/>
      <c r="M123" s="1"/>
      <c r="N123" s="1"/>
      <c r="O123" s="1"/>
      <c r="P123" s="1"/>
      <c r="Q123" s="1"/>
      <c r="R123" s="1"/>
      <c r="S123" s="1"/>
      <c r="T123" s="1"/>
      <c r="U123" s="1"/>
      <c r="V123" s="1"/>
    </row>
    <row r="124" spans="1:22" ht="12.75">
      <c r="A124" s="132"/>
      <c r="B124" s="1"/>
      <c r="C124" s="1"/>
      <c r="D124" s="1"/>
      <c r="E124" s="1"/>
      <c r="F124" s="1"/>
      <c r="G124" s="1"/>
      <c r="H124" s="1"/>
      <c r="I124" s="1"/>
      <c r="J124" s="1"/>
      <c r="K124" s="1"/>
      <c r="L124" s="1"/>
      <c r="M124" s="1"/>
      <c r="N124" s="1"/>
      <c r="O124" s="1"/>
      <c r="P124" s="1"/>
      <c r="Q124" s="1"/>
      <c r="R124" s="1"/>
      <c r="S124" s="1"/>
      <c r="T124" s="1"/>
      <c r="U124" s="1"/>
      <c r="V124" s="1"/>
    </row>
    <row r="125" spans="1:22" ht="12.75">
      <c r="A125" s="132"/>
      <c r="B125" s="1"/>
      <c r="C125" s="1"/>
      <c r="D125" s="1"/>
      <c r="E125" s="1"/>
      <c r="F125" s="1"/>
      <c r="G125" s="1"/>
      <c r="H125" s="1"/>
      <c r="I125" s="1"/>
      <c r="J125" s="1"/>
      <c r="K125" s="1"/>
      <c r="L125" s="1"/>
      <c r="M125" s="1"/>
      <c r="N125" s="1"/>
      <c r="O125" s="1"/>
      <c r="P125" s="1"/>
      <c r="Q125" s="1"/>
      <c r="R125" s="1"/>
      <c r="S125" s="1"/>
      <c r="T125" s="1"/>
      <c r="U125" s="1"/>
      <c r="V125" s="1"/>
    </row>
    <row r="126" spans="1:22" ht="12.75">
      <c r="A126" s="132"/>
      <c r="B126" s="1"/>
      <c r="C126" s="1"/>
      <c r="D126" s="1"/>
      <c r="E126" s="1"/>
      <c r="F126" s="1"/>
      <c r="G126" s="1"/>
      <c r="H126" s="1"/>
      <c r="I126" s="1"/>
      <c r="J126" s="1"/>
      <c r="K126" s="1"/>
      <c r="L126" s="1"/>
      <c r="M126" s="1"/>
      <c r="N126" s="1"/>
      <c r="O126" s="1"/>
      <c r="P126" s="1"/>
      <c r="Q126" s="1"/>
      <c r="R126" s="1"/>
      <c r="S126" s="1"/>
      <c r="T126" s="1"/>
      <c r="U126" s="1"/>
      <c r="V126" s="1"/>
    </row>
    <row r="127" spans="1:22" ht="12.75">
      <c r="A127" s="132"/>
      <c r="B127" s="1"/>
      <c r="C127" s="1"/>
      <c r="D127" s="1"/>
      <c r="E127" s="1"/>
      <c r="F127" s="1"/>
      <c r="G127" s="1"/>
      <c r="H127" s="1"/>
      <c r="I127" s="1"/>
      <c r="J127" s="1"/>
      <c r="K127" s="1"/>
      <c r="L127" s="1"/>
      <c r="M127" s="1"/>
      <c r="N127" s="1"/>
      <c r="O127" s="1"/>
      <c r="P127" s="1"/>
      <c r="Q127" s="1"/>
      <c r="R127" s="1"/>
      <c r="S127" s="1"/>
      <c r="T127" s="1"/>
      <c r="U127" s="1"/>
      <c r="V127" s="1"/>
    </row>
    <row r="128" spans="1:22" ht="12.75">
      <c r="A128" s="132"/>
      <c r="B128" s="1"/>
      <c r="C128" s="1"/>
      <c r="D128" s="1"/>
      <c r="E128" s="1"/>
      <c r="F128" s="1"/>
      <c r="G128" s="1"/>
      <c r="H128" s="1"/>
      <c r="I128" s="1"/>
      <c r="J128" s="1"/>
      <c r="K128" s="1"/>
      <c r="L128" s="1"/>
      <c r="M128" s="1"/>
      <c r="N128" s="1"/>
      <c r="O128" s="1"/>
      <c r="P128" s="1"/>
      <c r="Q128" s="1"/>
      <c r="R128" s="1"/>
      <c r="S128" s="1"/>
      <c r="T128" s="1"/>
      <c r="U128" s="1"/>
      <c r="V128" s="1"/>
    </row>
    <row r="129" spans="1:22" ht="12.75">
      <c r="A129" s="132"/>
      <c r="B129" s="1"/>
      <c r="C129" s="1"/>
      <c r="D129" s="1"/>
      <c r="E129" s="1"/>
      <c r="F129" s="1"/>
      <c r="G129" s="1"/>
      <c r="H129" s="1"/>
      <c r="I129" s="1"/>
      <c r="J129" s="1"/>
      <c r="K129" s="1"/>
      <c r="L129" s="1"/>
      <c r="M129" s="1"/>
      <c r="N129" s="1"/>
      <c r="O129" s="1"/>
      <c r="P129" s="1"/>
      <c r="Q129" s="1"/>
      <c r="R129" s="1"/>
      <c r="S129" s="1"/>
      <c r="T129" s="1"/>
      <c r="U129" s="1"/>
      <c r="V129" s="1"/>
    </row>
    <row r="130" spans="1:22" ht="12.75">
      <c r="A130" s="132"/>
      <c r="B130" s="1"/>
      <c r="C130" s="1"/>
      <c r="D130" s="1"/>
      <c r="E130" s="1"/>
      <c r="F130" s="1"/>
      <c r="G130" s="1"/>
      <c r="H130" s="1"/>
      <c r="I130" s="1"/>
      <c r="J130" s="1"/>
      <c r="K130" s="1"/>
      <c r="L130" s="1"/>
      <c r="M130" s="1"/>
      <c r="N130" s="1"/>
      <c r="O130" s="1"/>
      <c r="P130" s="1"/>
      <c r="Q130" s="1"/>
      <c r="R130" s="1"/>
      <c r="S130" s="1"/>
      <c r="T130" s="1"/>
      <c r="U130" s="1"/>
      <c r="V130" s="1"/>
    </row>
    <row r="131" spans="1:22" ht="12.75">
      <c r="A131" s="132"/>
      <c r="B131" s="1"/>
      <c r="C131" s="1"/>
      <c r="D131" s="1"/>
      <c r="E131" s="1"/>
      <c r="F131" s="1"/>
      <c r="G131" s="1"/>
      <c r="H131" s="1"/>
      <c r="I131" s="1"/>
      <c r="J131" s="1"/>
      <c r="K131" s="1"/>
      <c r="L131" s="1"/>
      <c r="M131" s="1"/>
      <c r="N131" s="1"/>
      <c r="O131" s="1"/>
      <c r="P131" s="1"/>
      <c r="Q131" s="1"/>
      <c r="R131" s="1"/>
      <c r="S131" s="1"/>
      <c r="T131" s="1"/>
      <c r="U131" s="1"/>
      <c r="V131" s="1"/>
    </row>
    <row r="132" spans="1:22" ht="12.75">
      <c r="A132" s="132"/>
      <c r="B132" s="1"/>
      <c r="C132" s="1"/>
      <c r="D132" s="1"/>
      <c r="E132" s="1"/>
      <c r="F132" s="1"/>
      <c r="G132" s="1"/>
      <c r="H132" s="1"/>
      <c r="I132" s="1"/>
      <c r="J132" s="1"/>
      <c r="K132" s="1"/>
      <c r="L132" s="1"/>
      <c r="M132" s="1"/>
      <c r="N132" s="1"/>
      <c r="O132" s="1"/>
      <c r="P132" s="1"/>
      <c r="Q132" s="1"/>
      <c r="R132" s="1"/>
      <c r="S132" s="1"/>
      <c r="T132" s="1"/>
      <c r="U132" s="1"/>
      <c r="V132" s="1"/>
    </row>
    <row r="133" spans="1:22" ht="12.75">
      <c r="A133" s="132"/>
      <c r="B133" s="1"/>
      <c r="C133" s="1"/>
      <c r="D133" s="1"/>
      <c r="E133" s="1"/>
      <c r="F133" s="1"/>
      <c r="G133" s="1"/>
      <c r="H133" s="1"/>
      <c r="I133" s="1"/>
      <c r="J133" s="1"/>
      <c r="K133" s="1"/>
      <c r="L133" s="1"/>
      <c r="M133" s="1"/>
      <c r="N133" s="1"/>
      <c r="O133" s="1"/>
      <c r="P133" s="1"/>
      <c r="Q133" s="1"/>
      <c r="R133" s="1"/>
      <c r="S133" s="1"/>
      <c r="T133" s="1"/>
      <c r="U133" s="1"/>
      <c r="V133" s="1"/>
    </row>
    <row r="134" spans="1:22" ht="12.75">
      <c r="A134" s="132"/>
      <c r="B134" s="1"/>
      <c r="C134" s="1"/>
      <c r="D134" s="1"/>
      <c r="E134" s="1"/>
      <c r="F134" s="1"/>
      <c r="G134" s="1"/>
      <c r="H134" s="1"/>
      <c r="I134" s="1"/>
      <c r="J134" s="1"/>
      <c r="K134" s="1"/>
      <c r="L134" s="1"/>
      <c r="M134" s="1"/>
      <c r="N134" s="1"/>
      <c r="O134" s="1"/>
      <c r="P134" s="1"/>
      <c r="Q134" s="1"/>
      <c r="R134" s="1"/>
      <c r="S134" s="1"/>
      <c r="T134" s="1"/>
      <c r="U134" s="1"/>
      <c r="V134" s="1"/>
    </row>
    <row r="135" spans="1:22" ht="12.75">
      <c r="A135" s="132"/>
      <c r="B135" s="1"/>
      <c r="C135" s="1"/>
      <c r="D135" s="1"/>
      <c r="E135" s="1"/>
      <c r="F135" s="1"/>
      <c r="G135" s="1"/>
      <c r="H135" s="1"/>
      <c r="I135" s="1"/>
      <c r="J135" s="1"/>
      <c r="K135" s="1"/>
      <c r="L135" s="1"/>
      <c r="M135" s="1"/>
      <c r="N135" s="1"/>
      <c r="O135" s="1"/>
      <c r="P135" s="1"/>
      <c r="Q135" s="1"/>
      <c r="R135" s="1"/>
      <c r="S135" s="1"/>
      <c r="T135" s="1"/>
      <c r="U135" s="1"/>
      <c r="V135" s="1"/>
    </row>
    <row r="136" spans="1:22" ht="12.75">
      <c r="A136" s="132"/>
      <c r="B136" s="1"/>
      <c r="C136" s="1"/>
      <c r="D136" s="1"/>
      <c r="E136" s="1"/>
      <c r="F136" s="1"/>
      <c r="G136" s="1"/>
      <c r="H136" s="1"/>
      <c r="I136" s="1"/>
      <c r="J136" s="1"/>
      <c r="K136" s="1"/>
      <c r="L136" s="1"/>
      <c r="M136" s="1"/>
      <c r="N136" s="1"/>
      <c r="O136" s="1"/>
      <c r="P136" s="1"/>
      <c r="Q136" s="1"/>
      <c r="R136" s="1"/>
      <c r="S136" s="1"/>
      <c r="T136" s="1"/>
      <c r="U136" s="1"/>
      <c r="V136" s="1"/>
    </row>
    <row r="137" spans="1:22" ht="12.75">
      <c r="A137" s="132"/>
      <c r="B137" s="1"/>
      <c r="C137" s="1"/>
      <c r="D137" s="1"/>
      <c r="E137" s="1"/>
      <c r="F137" s="1"/>
      <c r="G137" s="1"/>
      <c r="H137" s="1"/>
      <c r="I137" s="1"/>
      <c r="J137" s="1"/>
      <c r="K137" s="1"/>
      <c r="L137" s="1"/>
      <c r="M137" s="1"/>
      <c r="N137" s="1"/>
      <c r="O137" s="1"/>
      <c r="P137" s="1"/>
      <c r="Q137" s="1"/>
      <c r="R137" s="1"/>
      <c r="S137" s="1"/>
      <c r="T137" s="1"/>
      <c r="U137" s="1"/>
      <c r="V137" s="1"/>
    </row>
    <row r="138" spans="1:22" ht="12.75">
      <c r="A138" s="132"/>
      <c r="B138" s="1"/>
      <c r="C138" s="1"/>
      <c r="D138" s="1"/>
      <c r="E138" s="1"/>
      <c r="F138" s="1"/>
      <c r="G138" s="1"/>
      <c r="H138" s="1"/>
      <c r="I138" s="1"/>
      <c r="J138" s="1"/>
      <c r="K138" s="1"/>
      <c r="L138" s="1"/>
      <c r="M138" s="1"/>
      <c r="N138" s="1"/>
      <c r="O138" s="1"/>
      <c r="P138" s="1"/>
      <c r="Q138" s="1"/>
      <c r="R138" s="1"/>
      <c r="S138" s="1"/>
      <c r="T138" s="1"/>
      <c r="U138" s="1"/>
      <c r="V138" s="1"/>
    </row>
    <row r="139" spans="1:22" ht="12.75">
      <c r="A139" s="132"/>
      <c r="B139" s="1"/>
      <c r="C139" s="1"/>
      <c r="D139" s="1"/>
      <c r="E139" s="1"/>
      <c r="F139" s="1"/>
      <c r="G139" s="1"/>
      <c r="H139" s="1"/>
      <c r="I139" s="1"/>
      <c r="J139" s="1"/>
      <c r="K139" s="1"/>
      <c r="L139" s="1"/>
      <c r="M139" s="1"/>
      <c r="N139" s="1"/>
      <c r="O139" s="1"/>
      <c r="P139" s="1"/>
      <c r="Q139" s="1"/>
      <c r="R139" s="1"/>
      <c r="S139" s="1"/>
      <c r="T139" s="1"/>
      <c r="U139" s="1"/>
      <c r="V139" s="1"/>
    </row>
    <row r="140" spans="1:22" ht="12.75">
      <c r="A140" s="132"/>
      <c r="B140" s="1"/>
      <c r="C140" s="1"/>
      <c r="D140" s="1"/>
      <c r="E140" s="1"/>
      <c r="F140" s="1"/>
      <c r="G140" s="1"/>
      <c r="H140" s="1"/>
      <c r="I140" s="1"/>
      <c r="J140" s="1"/>
      <c r="K140" s="1"/>
      <c r="L140" s="1"/>
      <c r="M140" s="1"/>
      <c r="N140" s="1"/>
      <c r="O140" s="1"/>
      <c r="P140" s="1"/>
      <c r="Q140" s="1"/>
      <c r="R140" s="1"/>
      <c r="S140" s="1"/>
      <c r="T140" s="1"/>
      <c r="U140" s="1"/>
      <c r="V140" s="1"/>
    </row>
    <row r="141" spans="1:22" ht="12.75">
      <c r="A141" s="132"/>
      <c r="B141" s="1"/>
      <c r="C141" s="1"/>
      <c r="D141" s="1"/>
      <c r="E141" s="1"/>
      <c r="F141" s="1"/>
      <c r="G141" s="1"/>
      <c r="H141" s="1"/>
      <c r="I141" s="1"/>
      <c r="J141" s="1"/>
      <c r="K141" s="1"/>
      <c r="L141" s="1"/>
      <c r="M141" s="1"/>
      <c r="N141" s="1"/>
      <c r="O141" s="1"/>
      <c r="P141" s="1"/>
      <c r="Q141" s="1"/>
      <c r="R141" s="1"/>
      <c r="S141" s="1"/>
      <c r="T141" s="1"/>
      <c r="U141" s="1"/>
      <c r="V141" s="1"/>
    </row>
    <row r="142" spans="1:22" ht="12.75">
      <c r="A142" s="132"/>
      <c r="B142" s="1"/>
      <c r="C142" s="1"/>
      <c r="D142" s="1"/>
      <c r="E142" s="1"/>
      <c r="F142" s="1"/>
      <c r="G142" s="1"/>
      <c r="H142" s="1"/>
      <c r="I142" s="1"/>
      <c r="J142" s="1"/>
      <c r="K142" s="1"/>
      <c r="L142" s="1"/>
      <c r="M142" s="1"/>
      <c r="N142" s="1"/>
      <c r="O142" s="1"/>
      <c r="P142" s="1"/>
      <c r="Q142" s="1"/>
      <c r="R142" s="1"/>
      <c r="S142" s="1"/>
      <c r="T142" s="1"/>
      <c r="U142" s="1"/>
      <c r="V142" s="1"/>
    </row>
    <row r="143" spans="1:22" ht="12.75">
      <c r="A143" s="132"/>
      <c r="B143" s="1"/>
      <c r="C143" s="1"/>
      <c r="D143" s="1"/>
      <c r="E143" s="1"/>
      <c r="F143" s="1"/>
      <c r="G143" s="1"/>
      <c r="H143" s="1"/>
      <c r="I143" s="1"/>
      <c r="J143" s="1"/>
      <c r="K143" s="1"/>
      <c r="L143" s="1"/>
      <c r="M143" s="1"/>
      <c r="N143" s="1"/>
      <c r="O143" s="1"/>
      <c r="P143" s="1"/>
      <c r="Q143" s="1"/>
      <c r="R143" s="1"/>
      <c r="S143" s="1"/>
      <c r="T143" s="1"/>
      <c r="U143" s="1"/>
      <c r="V143" s="1"/>
    </row>
    <row r="144" spans="1:22" ht="12.75">
      <c r="A144" s="132"/>
      <c r="B144" s="1"/>
      <c r="C144" s="1"/>
      <c r="D144" s="1"/>
      <c r="E144" s="1"/>
      <c r="F144" s="1"/>
      <c r="G144" s="1"/>
      <c r="H144" s="1"/>
      <c r="I144" s="1"/>
      <c r="J144" s="1"/>
      <c r="K144" s="1"/>
      <c r="L144" s="1"/>
      <c r="M144" s="1"/>
      <c r="N144" s="1"/>
      <c r="O144" s="1"/>
      <c r="P144" s="1"/>
      <c r="Q144" s="1"/>
      <c r="R144" s="1"/>
      <c r="S144" s="1"/>
      <c r="T144" s="1"/>
      <c r="U144" s="1"/>
      <c r="V144" s="1"/>
    </row>
    <row r="145" spans="1:22" ht="12.75">
      <c r="A145" s="132"/>
      <c r="B145" s="1"/>
      <c r="C145" s="1"/>
      <c r="D145" s="1"/>
      <c r="E145" s="1"/>
      <c r="F145" s="1"/>
      <c r="G145" s="1"/>
      <c r="H145" s="1"/>
      <c r="I145" s="1"/>
      <c r="J145" s="1"/>
      <c r="K145" s="1"/>
      <c r="L145" s="1"/>
      <c r="M145" s="1"/>
      <c r="N145" s="1"/>
      <c r="O145" s="1"/>
      <c r="P145" s="1"/>
      <c r="Q145" s="1"/>
      <c r="R145" s="1"/>
      <c r="S145" s="1"/>
      <c r="T145" s="1"/>
      <c r="U145" s="1"/>
      <c r="V145" s="1"/>
    </row>
    <row r="146" spans="1:22" ht="12.75">
      <c r="A146" s="132"/>
      <c r="B146" s="1"/>
      <c r="C146" s="1"/>
      <c r="D146" s="1"/>
      <c r="E146" s="1"/>
      <c r="F146" s="1"/>
      <c r="G146" s="1"/>
      <c r="H146" s="1"/>
      <c r="I146" s="1"/>
      <c r="J146" s="1"/>
      <c r="K146" s="1"/>
      <c r="L146" s="1"/>
      <c r="M146" s="1"/>
      <c r="N146" s="1"/>
      <c r="O146" s="1"/>
      <c r="P146" s="1"/>
      <c r="Q146" s="1"/>
      <c r="R146" s="1"/>
      <c r="S146" s="1"/>
      <c r="T146" s="1"/>
      <c r="U146" s="1"/>
      <c r="V146" s="1"/>
    </row>
    <row r="147" spans="1:22" ht="12.75">
      <c r="A147" s="132"/>
      <c r="B147" s="1"/>
      <c r="C147" s="1"/>
      <c r="D147" s="1"/>
      <c r="E147" s="1"/>
      <c r="F147" s="1"/>
      <c r="G147" s="1"/>
      <c r="H147" s="1"/>
      <c r="I147" s="1"/>
      <c r="J147" s="1"/>
      <c r="K147" s="1"/>
      <c r="L147" s="1"/>
      <c r="M147" s="1"/>
      <c r="N147" s="1"/>
      <c r="O147" s="1"/>
      <c r="P147" s="1"/>
      <c r="Q147" s="1"/>
      <c r="R147" s="1"/>
      <c r="S147" s="1"/>
      <c r="T147" s="1"/>
      <c r="U147" s="1"/>
      <c r="V147" s="1"/>
    </row>
    <row r="148" spans="1:22" ht="12.75">
      <c r="A148" s="132"/>
      <c r="B148" s="1"/>
      <c r="C148" s="1"/>
      <c r="D148" s="1"/>
      <c r="E148" s="1"/>
      <c r="F148" s="1"/>
      <c r="G148" s="1"/>
      <c r="H148" s="1"/>
      <c r="I148" s="1"/>
      <c r="J148" s="1"/>
      <c r="K148" s="1"/>
      <c r="L148" s="1"/>
      <c r="M148" s="1"/>
      <c r="N148" s="1"/>
      <c r="O148" s="1"/>
      <c r="P148" s="1"/>
      <c r="Q148" s="1"/>
      <c r="R148" s="1"/>
      <c r="S148" s="1"/>
      <c r="T148" s="1"/>
      <c r="U148" s="1"/>
      <c r="V148" s="1"/>
    </row>
    <row r="149" spans="1:22" ht="12.75">
      <c r="A149" s="132"/>
      <c r="B149" s="1"/>
      <c r="C149" s="1"/>
      <c r="D149" s="1"/>
      <c r="E149" s="1"/>
      <c r="F149" s="1"/>
      <c r="G149" s="1"/>
      <c r="H149" s="1"/>
      <c r="I149" s="1"/>
      <c r="J149" s="1"/>
      <c r="K149" s="1"/>
      <c r="L149" s="1"/>
      <c r="M149" s="1"/>
      <c r="N149" s="1"/>
      <c r="O149" s="1"/>
      <c r="P149" s="1"/>
      <c r="Q149" s="1"/>
      <c r="R149" s="1"/>
      <c r="S149" s="1"/>
      <c r="T149" s="1"/>
      <c r="U149" s="1"/>
      <c r="V149" s="1"/>
    </row>
    <row r="150" spans="1:22" ht="12.75">
      <c r="A150" s="132"/>
      <c r="B150" s="1"/>
      <c r="C150" s="1"/>
      <c r="D150" s="1"/>
      <c r="E150" s="1"/>
      <c r="F150" s="1"/>
      <c r="G150" s="1"/>
      <c r="H150" s="1"/>
      <c r="I150" s="1"/>
      <c r="J150" s="1"/>
      <c r="K150" s="1"/>
      <c r="L150" s="1"/>
      <c r="M150" s="1"/>
      <c r="N150" s="1"/>
      <c r="O150" s="1"/>
      <c r="P150" s="1"/>
      <c r="Q150" s="1"/>
      <c r="R150" s="1"/>
      <c r="S150" s="1"/>
      <c r="T150" s="1"/>
      <c r="U150" s="1"/>
      <c r="V150" s="1"/>
    </row>
    <row r="151" spans="1:22" ht="12.75">
      <c r="A151" s="132"/>
      <c r="B151" s="1"/>
      <c r="C151" s="1"/>
      <c r="D151" s="1"/>
      <c r="E151" s="1"/>
      <c r="F151" s="1"/>
      <c r="G151" s="1"/>
      <c r="H151" s="1"/>
      <c r="I151" s="1"/>
      <c r="J151" s="1"/>
      <c r="K151" s="1"/>
      <c r="L151" s="1"/>
      <c r="M151" s="1"/>
      <c r="N151" s="1"/>
      <c r="O151" s="1"/>
      <c r="P151" s="1"/>
      <c r="Q151" s="1"/>
      <c r="R151" s="1"/>
      <c r="S151" s="1"/>
      <c r="T151" s="1"/>
      <c r="U151" s="1"/>
      <c r="V151" s="1"/>
    </row>
    <row r="152" spans="1:22" ht="12.75">
      <c r="A152" s="132"/>
      <c r="B152" s="1"/>
      <c r="C152" s="1"/>
      <c r="D152" s="1"/>
      <c r="E152" s="1"/>
      <c r="F152" s="1"/>
      <c r="G152" s="1"/>
      <c r="H152" s="1"/>
      <c r="I152" s="1"/>
      <c r="J152" s="1"/>
      <c r="K152" s="1"/>
      <c r="L152" s="1"/>
      <c r="M152" s="1"/>
      <c r="N152" s="1"/>
      <c r="O152" s="1"/>
      <c r="P152" s="1"/>
      <c r="Q152" s="1"/>
      <c r="R152" s="1"/>
      <c r="S152" s="1"/>
      <c r="T152" s="1"/>
      <c r="U152" s="1"/>
      <c r="V152" s="1"/>
    </row>
    <row r="153" spans="1:22" ht="12.75">
      <c r="A153" s="132"/>
      <c r="B153" s="1"/>
      <c r="C153" s="1"/>
      <c r="D153" s="1"/>
      <c r="E153" s="1"/>
      <c r="F153" s="1"/>
      <c r="G153" s="1"/>
      <c r="H153" s="1"/>
      <c r="I153" s="1"/>
      <c r="J153" s="1"/>
      <c r="K153" s="1"/>
      <c r="L153" s="1"/>
      <c r="M153" s="1"/>
      <c r="N153" s="1"/>
      <c r="O153" s="1"/>
      <c r="P153" s="1"/>
      <c r="Q153" s="1"/>
      <c r="R153" s="1"/>
      <c r="S153" s="1"/>
      <c r="T153" s="1"/>
      <c r="U153" s="1"/>
      <c r="V153" s="1"/>
    </row>
    <row r="154" spans="1:22" ht="12.75">
      <c r="A154" s="132"/>
      <c r="B154" s="1"/>
      <c r="C154" s="1"/>
      <c r="D154" s="1"/>
      <c r="E154" s="1"/>
      <c r="F154" s="1"/>
      <c r="G154" s="1"/>
      <c r="H154" s="1"/>
      <c r="I154" s="1"/>
      <c r="J154" s="1"/>
      <c r="K154" s="1"/>
      <c r="L154" s="1"/>
      <c r="M154" s="1"/>
      <c r="N154" s="1"/>
      <c r="O154" s="1"/>
      <c r="P154" s="1"/>
      <c r="Q154" s="1"/>
      <c r="R154" s="1"/>
      <c r="S154" s="1"/>
      <c r="T154" s="1"/>
      <c r="U154" s="1"/>
      <c r="V154" s="1"/>
    </row>
    <row r="155" spans="1:22" ht="12.75">
      <c r="A155" s="132"/>
      <c r="B155" s="1"/>
      <c r="C155" s="1"/>
      <c r="D155" s="1"/>
      <c r="E155" s="1"/>
      <c r="F155" s="1"/>
      <c r="G155" s="1"/>
      <c r="H155" s="1"/>
      <c r="I155" s="1"/>
      <c r="J155" s="1"/>
      <c r="K155" s="1"/>
      <c r="L155" s="1"/>
      <c r="M155" s="1"/>
      <c r="N155" s="1"/>
      <c r="O155" s="1"/>
      <c r="P155" s="1"/>
      <c r="Q155" s="1"/>
      <c r="R155" s="1"/>
      <c r="S155" s="1"/>
      <c r="T155" s="1"/>
      <c r="U155" s="1"/>
      <c r="V155" s="1"/>
    </row>
    <row r="156" spans="1:22" ht="12.75">
      <c r="A156" s="132"/>
      <c r="B156" s="1"/>
      <c r="C156" s="1"/>
      <c r="D156" s="1"/>
      <c r="E156" s="1"/>
      <c r="F156" s="1"/>
      <c r="G156" s="1"/>
      <c r="H156" s="1"/>
      <c r="I156" s="1"/>
      <c r="J156" s="1"/>
      <c r="K156" s="1"/>
      <c r="L156" s="1"/>
      <c r="M156" s="1"/>
      <c r="N156" s="1"/>
      <c r="O156" s="1"/>
      <c r="P156" s="1"/>
      <c r="Q156" s="1"/>
      <c r="R156" s="1"/>
      <c r="S156" s="1"/>
      <c r="T156" s="1"/>
      <c r="U156" s="1"/>
      <c r="V156" s="1"/>
    </row>
    <row r="157" spans="1:22" ht="12.75">
      <c r="A157" s="132"/>
      <c r="B157" s="1"/>
      <c r="C157" s="1"/>
      <c r="D157" s="1"/>
      <c r="E157" s="1"/>
      <c r="F157" s="1"/>
      <c r="G157" s="1"/>
      <c r="H157" s="1"/>
      <c r="I157" s="1"/>
      <c r="J157" s="1"/>
      <c r="K157" s="1"/>
      <c r="L157" s="1"/>
      <c r="M157" s="1"/>
      <c r="N157" s="1"/>
      <c r="O157" s="1"/>
      <c r="P157" s="1"/>
      <c r="Q157" s="1"/>
      <c r="R157" s="1"/>
      <c r="S157" s="1"/>
      <c r="T157" s="1"/>
      <c r="U157" s="1"/>
      <c r="V157" s="1"/>
    </row>
    <row r="158" spans="1:22" ht="12.75">
      <c r="A158" s="132"/>
      <c r="B158" s="1"/>
      <c r="C158" s="1"/>
      <c r="D158" s="1"/>
      <c r="E158" s="1"/>
      <c r="F158" s="1"/>
      <c r="G158" s="1"/>
      <c r="H158" s="1"/>
      <c r="I158" s="1"/>
      <c r="J158" s="1"/>
      <c r="K158" s="1"/>
      <c r="L158" s="1"/>
      <c r="M158" s="1"/>
      <c r="N158" s="1"/>
      <c r="O158" s="1"/>
      <c r="P158" s="1"/>
      <c r="Q158" s="1"/>
      <c r="R158" s="1"/>
      <c r="S158" s="1"/>
      <c r="T158" s="1"/>
      <c r="U158" s="1"/>
      <c r="V158" s="1"/>
    </row>
    <row r="159" spans="1:22" ht="12.75">
      <c r="A159" s="132"/>
      <c r="B159" s="1"/>
      <c r="C159" s="1"/>
      <c r="D159" s="1"/>
      <c r="E159" s="1"/>
      <c r="F159" s="1"/>
      <c r="G159" s="1"/>
      <c r="H159" s="1"/>
      <c r="I159" s="1"/>
      <c r="J159" s="1"/>
      <c r="K159" s="1"/>
      <c r="L159" s="1"/>
      <c r="M159" s="1"/>
      <c r="N159" s="1"/>
      <c r="O159" s="1"/>
      <c r="P159" s="1"/>
      <c r="Q159" s="1"/>
      <c r="R159" s="1"/>
      <c r="S159" s="1"/>
      <c r="T159" s="1"/>
      <c r="U159" s="1"/>
      <c r="V159" s="1"/>
    </row>
    <row r="160" spans="1:22" ht="12.75">
      <c r="A160" s="132"/>
      <c r="B160" s="1"/>
      <c r="C160" s="1"/>
      <c r="D160" s="1"/>
      <c r="E160" s="1"/>
      <c r="F160" s="1"/>
      <c r="G160" s="1"/>
      <c r="H160" s="1"/>
      <c r="I160" s="1"/>
      <c r="J160" s="1"/>
      <c r="K160" s="1"/>
      <c r="L160" s="1"/>
      <c r="M160" s="1"/>
      <c r="N160" s="1"/>
      <c r="O160" s="1"/>
      <c r="P160" s="1"/>
      <c r="Q160" s="1"/>
      <c r="R160" s="1"/>
      <c r="S160" s="1"/>
      <c r="T160" s="1"/>
      <c r="U160" s="1"/>
      <c r="V160" s="1"/>
    </row>
    <row r="161" spans="1:22" ht="12.75">
      <c r="A161" s="132"/>
      <c r="B161" s="1"/>
      <c r="C161" s="1"/>
      <c r="D161" s="1"/>
      <c r="E161" s="1"/>
      <c r="F161" s="1"/>
      <c r="G161" s="1"/>
      <c r="H161" s="1"/>
      <c r="I161" s="1"/>
      <c r="J161" s="1"/>
      <c r="K161" s="1"/>
      <c r="L161" s="1"/>
      <c r="M161" s="1"/>
      <c r="N161" s="1"/>
      <c r="O161" s="1"/>
      <c r="P161" s="1"/>
      <c r="Q161" s="1"/>
      <c r="R161" s="1"/>
      <c r="S161" s="1"/>
      <c r="T161" s="1"/>
      <c r="U161" s="1"/>
      <c r="V161" s="1"/>
    </row>
    <row r="162" spans="1:22" ht="12.75">
      <c r="A162" s="132"/>
      <c r="B162" s="1"/>
      <c r="C162" s="1"/>
      <c r="D162" s="1"/>
      <c r="E162" s="1"/>
      <c r="F162" s="1"/>
      <c r="G162" s="1"/>
      <c r="H162" s="1"/>
      <c r="I162" s="1"/>
      <c r="J162" s="1"/>
      <c r="K162" s="1"/>
      <c r="L162" s="1"/>
      <c r="M162" s="1"/>
      <c r="N162" s="1"/>
      <c r="O162" s="1"/>
      <c r="P162" s="1"/>
      <c r="Q162" s="1"/>
      <c r="R162" s="1"/>
      <c r="S162" s="1"/>
      <c r="T162" s="1"/>
      <c r="U162" s="1"/>
      <c r="V162" s="1"/>
    </row>
    <row r="163" spans="1:22" ht="12.75">
      <c r="A163" s="132"/>
      <c r="B163" s="1"/>
      <c r="C163" s="1"/>
      <c r="D163" s="1"/>
      <c r="E163" s="1"/>
      <c r="F163" s="1"/>
      <c r="G163" s="1"/>
      <c r="H163" s="1"/>
      <c r="I163" s="1"/>
      <c r="J163" s="1"/>
      <c r="K163" s="1"/>
      <c r="L163" s="1"/>
      <c r="M163" s="1"/>
      <c r="N163" s="1"/>
      <c r="O163" s="1"/>
      <c r="P163" s="1"/>
      <c r="Q163" s="1"/>
      <c r="R163" s="1"/>
      <c r="S163" s="1"/>
      <c r="T163" s="1"/>
      <c r="U163" s="1"/>
      <c r="V163" s="1"/>
    </row>
    <row r="164" spans="1:22" ht="12.75">
      <c r="A164" s="132"/>
      <c r="B164" s="1"/>
      <c r="C164" s="1"/>
      <c r="D164" s="1"/>
      <c r="E164" s="1"/>
      <c r="F164" s="1"/>
      <c r="G164" s="1"/>
      <c r="H164" s="1"/>
      <c r="I164" s="1"/>
      <c r="J164" s="1"/>
      <c r="K164" s="1"/>
      <c r="L164" s="1"/>
      <c r="M164" s="1"/>
      <c r="N164" s="1"/>
      <c r="O164" s="1"/>
      <c r="P164" s="1"/>
      <c r="Q164" s="1"/>
      <c r="R164" s="1"/>
      <c r="S164" s="1"/>
      <c r="T164" s="1"/>
      <c r="U164" s="1"/>
      <c r="V164" s="1"/>
    </row>
    <row r="165" spans="1:22" ht="12.75">
      <c r="A165" s="132"/>
      <c r="B165" s="1"/>
      <c r="C165" s="1"/>
      <c r="D165" s="1"/>
      <c r="E165" s="1"/>
      <c r="F165" s="1"/>
      <c r="G165" s="1"/>
      <c r="H165" s="1"/>
      <c r="I165" s="1"/>
      <c r="J165" s="1"/>
      <c r="K165" s="1"/>
      <c r="L165" s="1"/>
      <c r="M165" s="1"/>
      <c r="N165" s="1"/>
      <c r="O165" s="1"/>
      <c r="P165" s="1"/>
      <c r="Q165" s="1"/>
      <c r="R165" s="1"/>
      <c r="S165" s="1"/>
      <c r="T165" s="1"/>
      <c r="U165" s="1"/>
      <c r="V165" s="1"/>
    </row>
    <row r="166" spans="1:22" ht="12.75">
      <c r="A166" s="132"/>
      <c r="B166" s="1"/>
      <c r="C166" s="1"/>
      <c r="D166" s="1"/>
      <c r="E166" s="1"/>
      <c r="F166" s="1"/>
      <c r="G166" s="1"/>
      <c r="H166" s="1"/>
      <c r="I166" s="1"/>
      <c r="J166" s="1"/>
      <c r="K166" s="1"/>
      <c r="L166" s="1"/>
      <c r="M166" s="1"/>
      <c r="N166" s="1"/>
      <c r="O166" s="1"/>
      <c r="P166" s="1"/>
      <c r="Q166" s="1"/>
      <c r="R166" s="1"/>
      <c r="S166" s="1"/>
      <c r="T166" s="1"/>
      <c r="U166" s="1"/>
      <c r="V166" s="1"/>
    </row>
    <row r="167" spans="1:22" ht="12.75">
      <c r="A167" s="132"/>
      <c r="B167" s="1"/>
      <c r="C167" s="1"/>
      <c r="D167" s="1"/>
      <c r="E167" s="1"/>
      <c r="F167" s="1"/>
      <c r="G167" s="1"/>
      <c r="H167" s="1"/>
      <c r="I167" s="1"/>
      <c r="J167" s="1"/>
      <c r="K167" s="1"/>
      <c r="L167" s="1"/>
      <c r="M167" s="1"/>
      <c r="N167" s="1"/>
      <c r="O167" s="1"/>
      <c r="P167" s="1"/>
      <c r="Q167" s="1"/>
      <c r="R167" s="1"/>
      <c r="S167" s="1"/>
      <c r="T167" s="1"/>
      <c r="U167" s="1"/>
      <c r="V167" s="1"/>
    </row>
    <row r="168" spans="1:22" ht="12.75">
      <c r="A168" s="132"/>
      <c r="B168" s="1"/>
      <c r="C168" s="1"/>
      <c r="D168" s="1"/>
      <c r="E168" s="1"/>
      <c r="F168" s="1"/>
      <c r="G168" s="1"/>
      <c r="H168" s="1"/>
      <c r="I168" s="1"/>
      <c r="J168" s="1"/>
      <c r="K168" s="1"/>
      <c r="L168" s="1"/>
      <c r="M168" s="1"/>
      <c r="N168" s="1"/>
      <c r="O168" s="1"/>
      <c r="P168" s="1"/>
      <c r="Q168" s="1"/>
      <c r="R168" s="1"/>
      <c r="S168" s="1"/>
      <c r="T168" s="1"/>
      <c r="U168" s="1"/>
      <c r="V168" s="1"/>
    </row>
    <row r="169" spans="1:22" ht="12.75">
      <c r="A169" s="132"/>
      <c r="B169" s="1"/>
      <c r="C169" s="1"/>
      <c r="D169" s="1"/>
      <c r="E169" s="1"/>
      <c r="F169" s="1"/>
      <c r="G169" s="1"/>
      <c r="H169" s="1"/>
      <c r="I169" s="1"/>
      <c r="J169" s="1"/>
      <c r="K169" s="1"/>
      <c r="L169" s="1"/>
      <c r="M169" s="1"/>
      <c r="N169" s="1"/>
      <c r="O169" s="1"/>
      <c r="P169" s="1"/>
      <c r="Q169" s="1"/>
      <c r="R169" s="1"/>
      <c r="S169" s="1"/>
      <c r="T169" s="1"/>
      <c r="U169" s="1"/>
      <c r="V169" s="1"/>
    </row>
    <row r="170" spans="1:22" ht="12.75">
      <c r="A170" s="132"/>
      <c r="B170" s="1"/>
      <c r="C170" s="1"/>
      <c r="D170" s="1"/>
      <c r="E170" s="1"/>
      <c r="F170" s="1"/>
      <c r="G170" s="1"/>
      <c r="H170" s="1"/>
      <c r="I170" s="1"/>
      <c r="J170" s="1"/>
      <c r="K170" s="1"/>
      <c r="L170" s="1"/>
      <c r="M170" s="1"/>
      <c r="N170" s="1"/>
      <c r="O170" s="1"/>
      <c r="P170" s="1"/>
      <c r="Q170" s="1"/>
      <c r="R170" s="1"/>
      <c r="S170" s="1"/>
      <c r="T170" s="1"/>
      <c r="U170" s="1"/>
      <c r="V170" s="1"/>
    </row>
    <row r="171" spans="1:22" ht="12.75">
      <c r="A171" s="132"/>
      <c r="B171" s="1"/>
      <c r="C171" s="1"/>
      <c r="D171" s="1"/>
      <c r="E171" s="1"/>
      <c r="F171" s="1"/>
      <c r="G171" s="1"/>
      <c r="H171" s="1"/>
      <c r="I171" s="1"/>
      <c r="J171" s="1"/>
      <c r="K171" s="1"/>
      <c r="L171" s="1"/>
      <c r="M171" s="1"/>
      <c r="N171" s="1"/>
      <c r="O171" s="1"/>
      <c r="P171" s="1"/>
      <c r="Q171" s="1"/>
      <c r="R171" s="1"/>
      <c r="S171" s="1"/>
      <c r="T171" s="1"/>
      <c r="U171" s="1"/>
      <c r="V171" s="1"/>
    </row>
    <row r="172" spans="1:22" ht="12.75">
      <c r="A172" s="132"/>
      <c r="B172" s="1"/>
      <c r="C172" s="1"/>
      <c r="D172" s="1"/>
      <c r="E172" s="1"/>
      <c r="F172" s="1"/>
      <c r="G172" s="1"/>
      <c r="H172" s="1"/>
      <c r="I172" s="1"/>
      <c r="J172" s="1"/>
      <c r="K172" s="1"/>
      <c r="L172" s="1"/>
      <c r="M172" s="1"/>
      <c r="N172" s="1"/>
      <c r="O172" s="1"/>
      <c r="P172" s="1"/>
      <c r="Q172" s="1"/>
      <c r="R172" s="1"/>
      <c r="S172" s="1"/>
      <c r="T172" s="1"/>
      <c r="U172" s="1"/>
      <c r="V172" s="1"/>
    </row>
    <row r="173" spans="1:22" ht="12.75">
      <c r="A173" s="132"/>
      <c r="B173" s="1"/>
      <c r="C173" s="1"/>
      <c r="D173" s="1"/>
      <c r="E173" s="1"/>
      <c r="F173" s="1"/>
      <c r="G173" s="1"/>
      <c r="H173" s="1"/>
      <c r="I173" s="1"/>
      <c r="J173" s="1"/>
      <c r="K173" s="1"/>
      <c r="L173" s="1"/>
      <c r="M173" s="1"/>
      <c r="N173" s="1"/>
      <c r="O173" s="1"/>
      <c r="P173" s="1"/>
      <c r="Q173" s="1"/>
      <c r="R173" s="1"/>
      <c r="S173" s="1"/>
      <c r="T173" s="1"/>
      <c r="U173" s="1"/>
      <c r="V173" s="1"/>
    </row>
    <row r="174" spans="1:22" ht="12.75">
      <c r="A174" s="132"/>
      <c r="B174" s="1"/>
      <c r="C174" s="1"/>
      <c r="D174" s="1"/>
      <c r="E174" s="1"/>
      <c r="F174" s="1"/>
      <c r="G174" s="1"/>
      <c r="H174" s="1"/>
      <c r="I174" s="1"/>
      <c r="J174" s="1"/>
      <c r="K174" s="1"/>
      <c r="L174" s="1"/>
      <c r="M174" s="1"/>
      <c r="N174" s="1"/>
      <c r="O174" s="1"/>
      <c r="P174" s="1"/>
      <c r="Q174" s="1"/>
      <c r="R174" s="1"/>
      <c r="S174" s="1"/>
      <c r="T174" s="1"/>
      <c r="U174" s="1"/>
      <c r="V174" s="1"/>
    </row>
    <row r="175" spans="1:22" ht="12.75">
      <c r="A175" s="132"/>
      <c r="B175" s="1"/>
      <c r="C175" s="1"/>
      <c r="D175" s="1"/>
      <c r="E175" s="1"/>
      <c r="F175" s="1"/>
      <c r="G175" s="1"/>
      <c r="H175" s="1"/>
      <c r="I175" s="1"/>
      <c r="J175" s="1"/>
      <c r="K175" s="1"/>
      <c r="L175" s="1"/>
      <c r="M175" s="1"/>
      <c r="N175" s="1"/>
      <c r="O175" s="1"/>
      <c r="P175" s="1"/>
      <c r="Q175" s="1"/>
      <c r="R175" s="1"/>
      <c r="S175" s="1"/>
      <c r="T175" s="1"/>
      <c r="U175" s="1"/>
      <c r="V175" s="1"/>
    </row>
    <row r="176" spans="1:22" ht="12.75">
      <c r="A176" s="132"/>
      <c r="B176" s="1"/>
      <c r="C176" s="1"/>
      <c r="D176" s="1"/>
      <c r="E176" s="1"/>
      <c r="F176" s="1"/>
      <c r="G176" s="1"/>
      <c r="H176" s="1"/>
      <c r="I176" s="1"/>
      <c r="J176" s="1"/>
      <c r="K176" s="1"/>
      <c r="L176" s="1"/>
      <c r="M176" s="1"/>
      <c r="N176" s="1"/>
      <c r="O176" s="1"/>
      <c r="P176" s="1"/>
      <c r="Q176" s="1"/>
      <c r="R176" s="1"/>
      <c r="S176" s="1"/>
      <c r="T176" s="1"/>
      <c r="U176" s="1"/>
      <c r="V176" s="1"/>
    </row>
    <row r="177" spans="1:22" ht="12.75">
      <c r="A177" s="132"/>
      <c r="B177" s="1"/>
      <c r="C177" s="1"/>
      <c r="D177" s="1"/>
      <c r="E177" s="1"/>
      <c r="F177" s="1"/>
      <c r="G177" s="1"/>
      <c r="H177" s="1"/>
      <c r="I177" s="1"/>
      <c r="J177" s="1"/>
      <c r="K177" s="1"/>
      <c r="L177" s="1"/>
      <c r="M177" s="1"/>
      <c r="N177" s="1"/>
      <c r="O177" s="1"/>
      <c r="P177" s="1"/>
      <c r="Q177" s="1"/>
      <c r="R177" s="1"/>
      <c r="S177" s="1"/>
      <c r="T177" s="1"/>
      <c r="U177" s="1"/>
      <c r="V177" s="1"/>
    </row>
    <row r="178" spans="1:22" ht="12.75">
      <c r="A178" s="132"/>
      <c r="B178" s="1"/>
      <c r="C178" s="1"/>
      <c r="D178" s="1"/>
      <c r="E178" s="1"/>
      <c r="F178" s="1"/>
      <c r="G178" s="1"/>
      <c r="H178" s="1"/>
      <c r="I178" s="1"/>
      <c r="J178" s="1"/>
      <c r="K178" s="1"/>
      <c r="L178" s="1"/>
      <c r="M178" s="1"/>
      <c r="N178" s="1"/>
      <c r="O178" s="1"/>
      <c r="P178" s="1"/>
      <c r="Q178" s="1"/>
      <c r="R178" s="1"/>
      <c r="S178" s="1"/>
      <c r="T178" s="1"/>
      <c r="U178" s="1"/>
      <c r="V178" s="1"/>
    </row>
    <row r="179" spans="1:22" ht="12.75">
      <c r="A179" s="132"/>
      <c r="B179" s="1"/>
      <c r="C179" s="1"/>
      <c r="D179" s="1"/>
      <c r="E179" s="1"/>
      <c r="F179" s="1"/>
      <c r="G179" s="1"/>
      <c r="H179" s="1"/>
      <c r="I179" s="1"/>
      <c r="J179" s="1"/>
      <c r="K179" s="1"/>
      <c r="L179" s="1"/>
      <c r="M179" s="1"/>
      <c r="N179" s="1"/>
      <c r="O179" s="1"/>
      <c r="P179" s="1"/>
      <c r="Q179" s="1"/>
      <c r="R179" s="1"/>
      <c r="S179" s="1"/>
      <c r="T179" s="1"/>
      <c r="U179" s="1"/>
      <c r="V179" s="1"/>
    </row>
    <row r="180" spans="1:22" ht="12.75">
      <c r="A180" s="132"/>
      <c r="B180" s="1"/>
      <c r="C180" s="1"/>
      <c r="D180" s="1"/>
      <c r="E180" s="1"/>
      <c r="F180" s="1"/>
      <c r="G180" s="1"/>
      <c r="H180" s="1"/>
      <c r="I180" s="1"/>
      <c r="J180" s="1"/>
      <c r="K180" s="1"/>
      <c r="L180" s="1"/>
      <c r="M180" s="1"/>
      <c r="N180" s="1"/>
      <c r="O180" s="1"/>
      <c r="P180" s="1"/>
      <c r="Q180" s="1"/>
      <c r="R180" s="1"/>
      <c r="S180" s="1"/>
      <c r="T180" s="1"/>
      <c r="U180" s="1"/>
      <c r="V180" s="1"/>
    </row>
    <row r="181" spans="1:22" ht="12.75">
      <c r="A181" s="132"/>
      <c r="B181" s="1"/>
      <c r="C181" s="1"/>
      <c r="D181" s="1"/>
      <c r="E181" s="1"/>
      <c r="F181" s="1"/>
      <c r="G181" s="1"/>
      <c r="H181" s="1"/>
      <c r="I181" s="1"/>
      <c r="J181" s="1"/>
      <c r="K181" s="1"/>
      <c r="L181" s="1"/>
      <c r="M181" s="1"/>
      <c r="N181" s="1"/>
      <c r="O181" s="1"/>
      <c r="P181" s="1"/>
      <c r="Q181" s="1"/>
      <c r="R181" s="1"/>
      <c r="S181" s="1"/>
      <c r="T181" s="1"/>
      <c r="U181" s="1"/>
      <c r="V181" s="1"/>
    </row>
    <row r="182" spans="1:22" ht="12.75">
      <c r="A182" s="132"/>
      <c r="B182" s="1"/>
      <c r="C182" s="1"/>
      <c r="D182" s="1"/>
      <c r="E182" s="1"/>
      <c r="F182" s="1"/>
      <c r="G182" s="1"/>
      <c r="H182" s="1"/>
      <c r="I182" s="1"/>
      <c r="J182" s="1"/>
      <c r="K182" s="1"/>
      <c r="L182" s="1"/>
      <c r="M182" s="1"/>
      <c r="N182" s="1"/>
      <c r="O182" s="1"/>
      <c r="P182" s="1"/>
      <c r="Q182" s="1"/>
      <c r="R182" s="1"/>
      <c r="S182" s="1"/>
      <c r="T182" s="1"/>
      <c r="U182" s="1"/>
      <c r="V182" s="1"/>
    </row>
    <row r="183" spans="1:22" ht="12.75">
      <c r="A183" s="132"/>
      <c r="B183" s="1"/>
      <c r="C183" s="1"/>
      <c r="D183" s="1"/>
      <c r="E183" s="1"/>
      <c r="F183" s="1"/>
      <c r="G183" s="1"/>
      <c r="H183" s="1"/>
      <c r="I183" s="1"/>
      <c r="J183" s="1"/>
      <c r="K183" s="1"/>
      <c r="L183" s="1"/>
      <c r="M183" s="1"/>
      <c r="N183" s="1"/>
      <c r="O183" s="1"/>
      <c r="P183" s="1"/>
      <c r="Q183" s="1"/>
      <c r="R183" s="1"/>
      <c r="S183" s="1"/>
      <c r="T183" s="1"/>
      <c r="U183" s="1"/>
      <c r="V183" s="1"/>
    </row>
    <row r="184" spans="1:22" ht="12.75">
      <c r="A184" s="132"/>
      <c r="B184" s="1"/>
      <c r="C184" s="1"/>
      <c r="D184" s="1"/>
      <c r="E184" s="1"/>
      <c r="F184" s="1"/>
      <c r="G184" s="1"/>
      <c r="H184" s="1"/>
      <c r="I184" s="1"/>
      <c r="J184" s="1"/>
      <c r="K184" s="1"/>
      <c r="L184" s="1"/>
      <c r="M184" s="1"/>
      <c r="N184" s="1"/>
      <c r="O184" s="1"/>
      <c r="P184" s="1"/>
      <c r="Q184" s="1"/>
      <c r="R184" s="1"/>
      <c r="S184" s="1"/>
      <c r="T184" s="1"/>
      <c r="U184" s="1"/>
      <c r="V184" s="1"/>
    </row>
    <row r="185" spans="1:22" ht="12.75">
      <c r="A185" s="132"/>
      <c r="B185" s="1"/>
      <c r="C185" s="1"/>
      <c r="D185" s="1"/>
      <c r="E185" s="1"/>
      <c r="F185" s="1"/>
      <c r="G185" s="1"/>
      <c r="H185" s="1"/>
      <c r="I185" s="1"/>
      <c r="J185" s="1"/>
      <c r="K185" s="1"/>
      <c r="L185" s="1"/>
      <c r="M185" s="1"/>
      <c r="N185" s="1"/>
      <c r="O185" s="1"/>
      <c r="P185" s="1"/>
      <c r="Q185" s="1"/>
      <c r="R185" s="1"/>
      <c r="S185" s="1"/>
      <c r="T185" s="1"/>
      <c r="U185" s="1"/>
      <c r="V185" s="1"/>
    </row>
    <row r="186" spans="1:22" ht="12.75">
      <c r="A186" s="132"/>
      <c r="B186" s="1"/>
      <c r="C186" s="1"/>
      <c r="D186" s="1"/>
      <c r="E186" s="1"/>
      <c r="F186" s="1"/>
      <c r="G186" s="1"/>
      <c r="H186" s="1"/>
      <c r="I186" s="1"/>
      <c r="J186" s="1"/>
      <c r="K186" s="1"/>
      <c r="L186" s="1"/>
      <c r="M186" s="1"/>
      <c r="N186" s="1"/>
      <c r="O186" s="1"/>
      <c r="P186" s="1"/>
      <c r="Q186" s="1"/>
      <c r="R186" s="1"/>
      <c r="S186" s="1"/>
      <c r="T186" s="1"/>
      <c r="U186" s="1"/>
      <c r="V186" s="1"/>
    </row>
    <row r="187" spans="1:22" ht="12.75">
      <c r="A187" s="132"/>
      <c r="B187" s="1"/>
      <c r="C187" s="1"/>
      <c r="D187" s="1"/>
      <c r="E187" s="1"/>
      <c r="F187" s="1"/>
      <c r="G187" s="1"/>
      <c r="H187" s="1"/>
      <c r="I187" s="1"/>
      <c r="J187" s="1"/>
      <c r="K187" s="1"/>
      <c r="L187" s="1"/>
      <c r="M187" s="1"/>
      <c r="N187" s="1"/>
      <c r="O187" s="1"/>
      <c r="P187" s="1"/>
      <c r="Q187" s="1"/>
      <c r="R187" s="1"/>
      <c r="S187" s="1"/>
      <c r="T187" s="1"/>
      <c r="U187" s="1"/>
      <c r="V187" s="1"/>
    </row>
    <row r="188" spans="1:22" ht="12.75">
      <c r="A188" s="132"/>
      <c r="B188" s="1"/>
      <c r="C188" s="1"/>
      <c r="D188" s="1"/>
      <c r="E188" s="1"/>
      <c r="F188" s="1"/>
      <c r="G188" s="1"/>
      <c r="H188" s="1"/>
      <c r="I188" s="1"/>
      <c r="J188" s="1"/>
      <c r="K188" s="1"/>
      <c r="L188" s="1"/>
      <c r="M188" s="1"/>
      <c r="N188" s="1"/>
      <c r="O188" s="1"/>
      <c r="P188" s="1"/>
      <c r="Q188" s="1"/>
      <c r="R188" s="1"/>
      <c r="S188" s="1"/>
      <c r="T188" s="1"/>
      <c r="U188" s="1"/>
      <c r="V188" s="1"/>
    </row>
    <row r="189" spans="1:22" ht="12.75">
      <c r="A189" s="132"/>
      <c r="B189" s="1"/>
      <c r="C189" s="1"/>
      <c r="D189" s="1"/>
      <c r="E189" s="1"/>
      <c r="F189" s="1"/>
      <c r="G189" s="1"/>
      <c r="H189" s="1"/>
      <c r="I189" s="1"/>
      <c r="J189" s="1"/>
      <c r="K189" s="1"/>
      <c r="L189" s="1"/>
      <c r="M189" s="1"/>
      <c r="N189" s="1"/>
      <c r="O189" s="1"/>
      <c r="P189" s="1"/>
      <c r="Q189" s="1"/>
      <c r="R189" s="1"/>
      <c r="S189" s="1"/>
      <c r="T189" s="1"/>
      <c r="U189" s="1"/>
      <c r="V189" s="1"/>
    </row>
    <row r="190" spans="1:22" ht="12.75">
      <c r="A190" s="132"/>
      <c r="B190" s="1"/>
      <c r="C190" s="1"/>
      <c r="D190" s="1"/>
      <c r="E190" s="1"/>
      <c r="F190" s="1"/>
      <c r="G190" s="1"/>
      <c r="H190" s="1"/>
      <c r="I190" s="1"/>
      <c r="J190" s="1"/>
      <c r="K190" s="1"/>
      <c r="L190" s="1"/>
      <c r="M190" s="1"/>
      <c r="N190" s="1"/>
      <c r="O190" s="1"/>
      <c r="P190" s="1"/>
      <c r="Q190" s="1"/>
      <c r="R190" s="1"/>
      <c r="S190" s="1"/>
      <c r="T190" s="1"/>
      <c r="U190" s="1"/>
      <c r="V190" s="1"/>
    </row>
    <row r="191" spans="1:22" ht="12.75">
      <c r="A191" s="132"/>
      <c r="B191" s="1"/>
      <c r="C191" s="1"/>
      <c r="D191" s="1"/>
      <c r="E191" s="1"/>
      <c r="F191" s="1"/>
      <c r="G191" s="1"/>
      <c r="H191" s="1"/>
      <c r="I191" s="1"/>
      <c r="J191" s="1"/>
      <c r="K191" s="1"/>
      <c r="L191" s="1"/>
      <c r="M191" s="1"/>
      <c r="N191" s="1"/>
      <c r="O191" s="1"/>
      <c r="P191" s="1"/>
      <c r="Q191" s="1"/>
      <c r="R191" s="1"/>
      <c r="S191" s="1"/>
      <c r="T191" s="1"/>
      <c r="U191" s="1"/>
      <c r="V191" s="1"/>
    </row>
    <row r="192" spans="1:22" ht="12.75">
      <c r="A192" s="132"/>
      <c r="B192" s="1"/>
      <c r="C192" s="1"/>
      <c r="D192" s="1"/>
      <c r="E192" s="1"/>
      <c r="F192" s="1"/>
      <c r="G192" s="1"/>
      <c r="H192" s="1"/>
      <c r="I192" s="1"/>
      <c r="J192" s="1"/>
      <c r="K192" s="1"/>
      <c r="L192" s="1"/>
      <c r="M192" s="1"/>
      <c r="N192" s="1"/>
      <c r="O192" s="1"/>
      <c r="P192" s="1"/>
      <c r="Q192" s="1"/>
      <c r="R192" s="1"/>
      <c r="S192" s="1"/>
      <c r="T192" s="1"/>
      <c r="U192" s="1"/>
      <c r="V192" s="1"/>
    </row>
    <row r="193" spans="1:22" ht="12.75">
      <c r="A193" s="132"/>
      <c r="B193" s="1"/>
      <c r="C193" s="1"/>
      <c r="D193" s="1"/>
      <c r="E193" s="1"/>
      <c r="F193" s="1"/>
      <c r="G193" s="1"/>
      <c r="H193" s="1"/>
      <c r="I193" s="1"/>
      <c r="J193" s="1"/>
      <c r="K193" s="1"/>
      <c r="L193" s="1"/>
      <c r="M193" s="1"/>
      <c r="N193" s="1"/>
      <c r="O193" s="1"/>
      <c r="P193" s="1"/>
      <c r="Q193" s="1"/>
      <c r="R193" s="1"/>
      <c r="S193" s="1"/>
      <c r="T193" s="1"/>
      <c r="U193" s="1"/>
      <c r="V193" s="1"/>
    </row>
    <row r="194" spans="1:22" ht="12.75">
      <c r="A194" s="132"/>
      <c r="B194" s="1"/>
      <c r="C194" s="1"/>
      <c r="D194" s="1"/>
      <c r="E194" s="1"/>
      <c r="F194" s="1"/>
      <c r="G194" s="1"/>
      <c r="H194" s="1"/>
      <c r="I194" s="1"/>
      <c r="J194" s="1"/>
      <c r="K194" s="1"/>
      <c r="L194" s="1"/>
      <c r="M194" s="1"/>
      <c r="N194" s="1"/>
      <c r="O194" s="1"/>
      <c r="P194" s="1"/>
      <c r="Q194" s="1"/>
      <c r="R194" s="1"/>
      <c r="S194" s="1"/>
      <c r="T194" s="1"/>
      <c r="U194" s="1"/>
      <c r="V194" s="1"/>
    </row>
    <row r="195" spans="1:22" ht="12.75">
      <c r="A195" s="132"/>
      <c r="B195" s="1"/>
      <c r="C195" s="1"/>
      <c r="D195" s="1"/>
      <c r="E195" s="1"/>
      <c r="F195" s="1"/>
      <c r="G195" s="1"/>
      <c r="H195" s="1"/>
      <c r="I195" s="1"/>
      <c r="J195" s="1"/>
      <c r="K195" s="1"/>
      <c r="L195" s="1"/>
      <c r="M195" s="1"/>
      <c r="N195" s="1"/>
      <c r="O195" s="1"/>
      <c r="P195" s="1"/>
      <c r="Q195" s="1"/>
      <c r="R195" s="1"/>
      <c r="S195" s="1"/>
      <c r="T195" s="1"/>
      <c r="U195" s="1"/>
      <c r="V195" s="1"/>
    </row>
    <row r="196" spans="1:22" ht="12.75">
      <c r="A196" s="132"/>
      <c r="B196" s="1"/>
      <c r="C196" s="1"/>
      <c r="D196" s="1"/>
      <c r="E196" s="1"/>
      <c r="F196" s="1"/>
      <c r="G196" s="1"/>
      <c r="H196" s="1"/>
      <c r="I196" s="1"/>
      <c r="J196" s="1"/>
      <c r="K196" s="1"/>
      <c r="L196" s="1"/>
      <c r="M196" s="1"/>
      <c r="N196" s="1"/>
      <c r="O196" s="1"/>
      <c r="P196" s="1"/>
      <c r="Q196" s="1"/>
      <c r="R196" s="1"/>
      <c r="S196" s="1"/>
      <c r="T196" s="1"/>
      <c r="U196" s="1"/>
      <c r="V196" s="1"/>
    </row>
    <row r="197" spans="1:22" ht="12.75">
      <c r="A197" s="132"/>
      <c r="B197" s="1"/>
      <c r="C197" s="1"/>
      <c r="D197" s="1"/>
      <c r="E197" s="1"/>
      <c r="F197" s="1"/>
      <c r="G197" s="1"/>
      <c r="H197" s="1"/>
      <c r="I197" s="1"/>
      <c r="J197" s="1"/>
      <c r="K197" s="1"/>
      <c r="L197" s="1"/>
      <c r="M197" s="1"/>
      <c r="N197" s="1"/>
      <c r="O197" s="1"/>
      <c r="P197" s="1"/>
      <c r="Q197" s="1"/>
      <c r="R197" s="1"/>
      <c r="S197" s="1"/>
      <c r="T197" s="1"/>
      <c r="U197" s="1"/>
      <c r="V197" s="1"/>
    </row>
    <row r="198" spans="1:22" ht="12.75">
      <c r="A198" s="132"/>
      <c r="B198" s="1"/>
      <c r="C198" s="1"/>
      <c r="D198" s="1"/>
      <c r="E198" s="1"/>
      <c r="F198" s="1"/>
      <c r="G198" s="1"/>
      <c r="H198" s="1"/>
      <c r="I198" s="1"/>
      <c r="J198" s="1"/>
      <c r="K198" s="1"/>
      <c r="L198" s="1"/>
      <c r="M198" s="1"/>
      <c r="N198" s="1"/>
      <c r="O198" s="1"/>
      <c r="P198" s="1"/>
      <c r="Q198" s="1"/>
      <c r="R198" s="1"/>
      <c r="S198" s="1"/>
      <c r="T198" s="1"/>
      <c r="U198" s="1"/>
      <c r="V198" s="1"/>
    </row>
    <row r="199" spans="1:22" ht="12.75">
      <c r="A199" s="132"/>
      <c r="B199" s="1"/>
      <c r="C199" s="1"/>
      <c r="D199" s="1"/>
      <c r="E199" s="1"/>
      <c r="F199" s="1"/>
      <c r="G199" s="1"/>
      <c r="H199" s="1"/>
      <c r="I199" s="1"/>
      <c r="J199" s="1"/>
      <c r="K199" s="1"/>
      <c r="L199" s="1"/>
      <c r="M199" s="1"/>
      <c r="N199" s="1"/>
      <c r="O199" s="1"/>
      <c r="P199" s="1"/>
      <c r="Q199" s="1"/>
      <c r="R199" s="1"/>
      <c r="S199" s="1"/>
      <c r="T199" s="1"/>
      <c r="U199" s="1"/>
      <c r="V199" s="1"/>
    </row>
    <row r="200" spans="1:22" ht="12.75">
      <c r="A200" s="132"/>
      <c r="B200" s="1"/>
      <c r="C200" s="1"/>
      <c r="D200" s="1"/>
      <c r="E200" s="1"/>
      <c r="F200" s="1"/>
      <c r="G200" s="1"/>
      <c r="H200" s="1"/>
      <c r="I200" s="1"/>
      <c r="J200" s="1"/>
      <c r="K200" s="1"/>
      <c r="L200" s="1"/>
      <c r="M200" s="1"/>
      <c r="N200" s="1"/>
      <c r="O200" s="1"/>
      <c r="P200" s="1"/>
      <c r="Q200" s="1"/>
      <c r="R200" s="1"/>
      <c r="S200" s="1"/>
      <c r="T200" s="1"/>
      <c r="U200" s="1"/>
      <c r="V200" s="1"/>
    </row>
    <row r="201" spans="1:22" ht="12.75">
      <c r="A201" s="132"/>
      <c r="B201" s="1"/>
      <c r="C201" s="1"/>
      <c r="D201" s="1"/>
      <c r="E201" s="1"/>
      <c r="F201" s="1"/>
      <c r="G201" s="1"/>
      <c r="H201" s="1"/>
      <c r="I201" s="1"/>
      <c r="J201" s="1"/>
      <c r="K201" s="1"/>
      <c r="L201" s="1"/>
      <c r="M201" s="1"/>
      <c r="N201" s="1"/>
      <c r="O201" s="1"/>
      <c r="P201" s="1"/>
      <c r="Q201" s="1"/>
      <c r="R201" s="1"/>
      <c r="S201" s="1"/>
      <c r="T201" s="1"/>
      <c r="U201" s="1"/>
      <c r="V201" s="1"/>
    </row>
    <row r="202" spans="1:22" ht="12.75">
      <c r="A202" s="132"/>
      <c r="B202" s="1"/>
      <c r="C202" s="1"/>
      <c r="D202" s="1"/>
      <c r="E202" s="1"/>
      <c r="F202" s="1"/>
      <c r="G202" s="1"/>
      <c r="H202" s="1"/>
      <c r="I202" s="1"/>
      <c r="J202" s="1"/>
      <c r="K202" s="1"/>
      <c r="L202" s="1"/>
      <c r="M202" s="1"/>
      <c r="N202" s="1"/>
      <c r="O202" s="1"/>
      <c r="P202" s="1"/>
      <c r="Q202" s="1"/>
      <c r="R202" s="1"/>
      <c r="S202" s="1"/>
      <c r="T202" s="1"/>
      <c r="U202" s="1"/>
      <c r="V202" s="1"/>
    </row>
    <row r="203" spans="1:22" ht="12.75">
      <c r="A203" s="132"/>
      <c r="B203" s="1"/>
      <c r="C203" s="1"/>
      <c r="D203" s="1"/>
      <c r="E203" s="1"/>
      <c r="F203" s="1"/>
      <c r="G203" s="1"/>
      <c r="H203" s="1"/>
      <c r="I203" s="1"/>
      <c r="J203" s="1"/>
      <c r="K203" s="1"/>
      <c r="L203" s="1"/>
      <c r="M203" s="1"/>
      <c r="N203" s="1"/>
      <c r="O203" s="1"/>
      <c r="P203" s="1"/>
      <c r="Q203" s="1"/>
      <c r="R203" s="1"/>
      <c r="S203" s="1"/>
      <c r="T203" s="1"/>
      <c r="U203" s="1"/>
      <c r="V203" s="1"/>
    </row>
    <row r="204" spans="1:22" ht="12.75">
      <c r="A204" s="132"/>
      <c r="B204" s="1"/>
      <c r="C204" s="1"/>
      <c r="D204" s="1"/>
      <c r="E204" s="1"/>
      <c r="F204" s="1"/>
      <c r="G204" s="1"/>
      <c r="H204" s="1"/>
      <c r="I204" s="1"/>
      <c r="J204" s="1"/>
      <c r="K204" s="1"/>
      <c r="L204" s="1"/>
      <c r="M204" s="1"/>
      <c r="N204" s="1"/>
      <c r="O204" s="1"/>
      <c r="P204" s="1"/>
      <c r="Q204" s="1"/>
      <c r="R204" s="1"/>
      <c r="S204" s="1"/>
      <c r="T204" s="1"/>
      <c r="U204" s="1"/>
      <c r="V204" s="1"/>
    </row>
    <row r="205" spans="1:22" ht="12.75">
      <c r="A205" s="132"/>
      <c r="B205" s="1"/>
      <c r="C205" s="1"/>
      <c r="D205" s="1"/>
      <c r="E205" s="1"/>
      <c r="F205" s="1"/>
      <c r="G205" s="1"/>
      <c r="H205" s="1"/>
      <c r="I205" s="1"/>
      <c r="J205" s="1"/>
      <c r="K205" s="1"/>
      <c r="L205" s="1"/>
      <c r="M205" s="1"/>
      <c r="N205" s="1"/>
      <c r="O205" s="1"/>
      <c r="P205" s="1"/>
      <c r="Q205" s="1"/>
      <c r="R205" s="1"/>
      <c r="S205" s="1"/>
      <c r="T205" s="1"/>
      <c r="U205" s="1"/>
      <c r="V205" s="1"/>
    </row>
    <row r="206" spans="1:22" ht="12.75">
      <c r="A206" s="132"/>
      <c r="B206" s="1"/>
      <c r="C206" s="1"/>
      <c r="D206" s="1"/>
      <c r="E206" s="1"/>
      <c r="F206" s="1"/>
      <c r="G206" s="1"/>
      <c r="H206" s="1"/>
      <c r="I206" s="1"/>
      <c r="J206" s="1"/>
      <c r="K206" s="1"/>
      <c r="L206" s="1"/>
      <c r="M206" s="1"/>
      <c r="N206" s="1"/>
      <c r="O206" s="1"/>
      <c r="P206" s="1"/>
      <c r="Q206" s="1"/>
      <c r="R206" s="1"/>
      <c r="S206" s="1"/>
      <c r="T206" s="1"/>
      <c r="U206" s="1"/>
      <c r="V206" s="1"/>
    </row>
    <row r="207" spans="1:22" ht="12.75">
      <c r="A207" s="132"/>
      <c r="B207" s="1"/>
      <c r="C207" s="1"/>
      <c r="D207" s="1"/>
      <c r="E207" s="1"/>
      <c r="F207" s="1"/>
      <c r="G207" s="1"/>
      <c r="H207" s="1"/>
      <c r="I207" s="1"/>
      <c r="J207" s="1"/>
      <c r="K207" s="1"/>
      <c r="L207" s="1"/>
      <c r="M207" s="1"/>
      <c r="N207" s="1"/>
      <c r="O207" s="1"/>
      <c r="P207" s="1"/>
      <c r="Q207" s="1"/>
      <c r="R207" s="1"/>
      <c r="S207" s="1"/>
      <c r="T207" s="1"/>
      <c r="U207" s="1"/>
      <c r="V207" s="1"/>
    </row>
    <row r="208" spans="1:22" ht="12.75">
      <c r="A208" s="132"/>
      <c r="B208" s="1"/>
      <c r="C208" s="1"/>
      <c r="D208" s="1"/>
      <c r="E208" s="1"/>
      <c r="F208" s="1"/>
      <c r="G208" s="1"/>
      <c r="H208" s="1"/>
      <c r="I208" s="1"/>
      <c r="J208" s="1"/>
      <c r="K208" s="1"/>
      <c r="L208" s="1"/>
      <c r="M208" s="1"/>
      <c r="N208" s="1"/>
      <c r="O208" s="1"/>
      <c r="P208" s="1"/>
      <c r="Q208" s="1"/>
      <c r="R208" s="1"/>
      <c r="S208" s="1"/>
      <c r="T208" s="1"/>
      <c r="U208" s="1"/>
      <c r="V208" s="1"/>
    </row>
    <row r="209" spans="1:22" ht="12.75">
      <c r="A209" s="132"/>
      <c r="B209" s="1"/>
      <c r="C209" s="1"/>
      <c r="D209" s="1"/>
      <c r="E209" s="1"/>
      <c r="F209" s="1"/>
      <c r="G209" s="1"/>
      <c r="H209" s="1"/>
      <c r="I209" s="1"/>
      <c r="J209" s="1"/>
      <c r="K209" s="1"/>
      <c r="L209" s="1"/>
      <c r="M209" s="1"/>
      <c r="N209" s="1"/>
      <c r="O209" s="1"/>
      <c r="P209" s="1"/>
      <c r="Q209" s="1"/>
      <c r="R209" s="1"/>
      <c r="S209" s="1"/>
      <c r="T209" s="1"/>
      <c r="U209" s="1"/>
      <c r="V209" s="1"/>
    </row>
    <row r="210" spans="1:22" ht="12.75">
      <c r="A210" s="132"/>
      <c r="B210" s="1"/>
      <c r="C210" s="1"/>
      <c r="D210" s="1"/>
      <c r="E210" s="1"/>
      <c r="F210" s="1"/>
      <c r="G210" s="1"/>
      <c r="H210" s="1"/>
      <c r="I210" s="1"/>
      <c r="J210" s="1"/>
      <c r="K210" s="1"/>
      <c r="L210" s="1"/>
      <c r="M210" s="1"/>
      <c r="N210" s="1"/>
      <c r="O210" s="1"/>
      <c r="P210" s="1"/>
      <c r="Q210" s="1"/>
      <c r="R210" s="1"/>
      <c r="S210" s="1"/>
      <c r="T210" s="1"/>
      <c r="U210" s="1"/>
      <c r="V210" s="1"/>
    </row>
    <row r="211" spans="1:22" ht="12.75">
      <c r="A211" s="132"/>
      <c r="B211" s="1"/>
      <c r="C211" s="1"/>
      <c r="D211" s="1"/>
      <c r="E211" s="1"/>
      <c r="F211" s="1"/>
      <c r="G211" s="1"/>
      <c r="H211" s="1"/>
      <c r="I211" s="1"/>
      <c r="J211" s="1"/>
      <c r="K211" s="1"/>
      <c r="L211" s="1"/>
      <c r="M211" s="1"/>
      <c r="N211" s="1"/>
      <c r="O211" s="1"/>
      <c r="P211" s="1"/>
      <c r="Q211" s="1"/>
      <c r="R211" s="1"/>
      <c r="S211" s="1"/>
      <c r="T211" s="1"/>
      <c r="U211" s="1"/>
      <c r="V211" s="1"/>
    </row>
    <row r="212" spans="1:22" ht="12.75">
      <c r="A212" s="132"/>
      <c r="B212" s="1"/>
      <c r="C212" s="1"/>
      <c r="D212" s="1"/>
      <c r="E212" s="1"/>
      <c r="F212" s="1"/>
      <c r="G212" s="1"/>
      <c r="H212" s="1"/>
      <c r="I212" s="1"/>
      <c r="J212" s="1"/>
      <c r="K212" s="1"/>
      <c r="L212" s="1"/>
      <c r="M212" s="1"/>
      <c r="N212" s="1"/>
      <c r="O212" s="1"/>
      <c r="P212" s="1"/>
      <c r="Q212" s="1"/>
      <c r="R212" s="1"/>
      <c r="S212" s="1"/>
      <c r="T212" s="1"/>
      <c r="U212" s="1"/>
      <c r="V212" s="1"/>
    </row>
    <row r="213" spans="1:22" ht="12.75">
      <c r="A213" s="132"/>
      <c r="B213" s="1"/>
      <c r="C213" s="1"/>
      <c r="D213" s="1"/>
      <c r="E213" s="1"/>
      <c r="F213" s="1"/>
      <c r="G213" s="1"/>
      <c r="H213" s="1"/>
      <c r="I213" s="1"/>
      <c r="J213" s="1"/>
      <c r="K213" s="1"/>
      <c r="L213" s="1"/>
      <c r="M213" s="1"/>
      <c r="N213" s="1"/>
      <c r="O213" s="1"/>
      <c r="P213" s="1"/>
      <c r="Q213" s="1"/>
      <c r="R213" s="1"/>
      <c r="S213" s="1"/>
      <c r="T213" s="1"/>
      <c r="U213" s="1"/>
      <c r="V213" s="1"/>
    </row>
    <row r="214" spans="1:22" ht="12.75">
      <c r="A214" s="132"/>
      <c r="B214" s="1"/>
      <c r="C214" s="1"/>
      <c r="D214" s="1"/>
      <c r="E214" s="1"/>
      <c r="F214" s="1"/>
      <c r="G214" s="1"/>
      <c r="H214" s="1"/>
      <c r="I214" s="1"/>
      <c r="J214" s="1"/>
      <c r="K214" s="1"/>
      <c r="L214" s="1"/>
      <c r="M214" s="1"/>
      <c r="N214" s="1"/>
      <c r="O214" s="1"/>
      <c r="P214" s="1"/>
      <c r="Q214" s="1"/>
      <c r="R214" s="1"/>
      <c r="S214" s="1"/>
      <c r="T214" s="1"/>
      <c r="U214" s="1"/>
      <c r="V214" s="1"/>
    </row>
    <row r="215" spans="1:22" ht="12.75">
      <c r="A215" s="132"/>
      <c r="B215" s="1"/>
      <c r="C215" s="1"/>
      <c r="D215" s="1"/>
      <c r="E215" s="1"/>
      <c r="F215" s="1"/>
      <c r="G215" s="1"/>
      <c r="H215" s="1"/>
      <c r="I215" s="1"/>
      <c r="J215" s="1"/>
      <c r="K215" s="1"/>
      <c r="L215" s="1"/>
      <c r="M215" s="1"/>
      <c r="N215" s="1"/>
      <c r="O215" s="1"/>
      <c r="P215" s="1"/>
      <c r="Q215" s="1"/>
      <c r="R215" s="1"/>
      <c r="S215" s="1"/>
      <c r="T215" s="1"/>
      <c r="U215" s="1"/>
      <c r="V215" s="1"/>
    </row>
    <row r="216" spans="1:22" ht="12.75">
      <c r="A216" s="132"/>
      <c r="B216" s="1"/>
      <c r="C216" s="1"/>
      <c r="D216" s="1"/>
      <c r="E216" s="1"/>
      <c r="F216" s="1"/>
      <c r="G216" s="1"/>
      <c r="H216" s="1"/>
      <c r="I216" s="1"/>
      <c r="J216" s="1"/>
      <c r="K216" s="1"/>
      <c r="L216" s="1"/>
      <c r="M216" s="1"/>
      <c r="N216" s="1"/>
      <c r="O216" s="1"/>
      <c r="P216" s="1"/>
      <c r="Q216" s="1"/>
      <c r="R216" s="1"/>
      <c r="S216" s="1"/>
      <c r="T216" s="1"/>
      <c r="U216" s="1"/>
      <c r="V216" s="1"/>
    </row>
    <row r="217" spans="1:22" ht="12.75">
      <c r="A217" s="132"/>
      <c r="B217" s="1"/>
      <c r="C217" s="1"/>
      <c r="D217" s="1"/>
      <c r="E217" s="1"/>
      <c r="F217" s="1"/>
      <c r="G217" s="1"/>
      <c r="H217" s="1"/>
      <c r="I217" s="1"/>
      <c r="J217" s="1"/>
      <c r="K217" s="1"/>
      <c r="L217" s="1"/>
      <c r="M217" s="1"/>
      <c r="N217" s="1"/>
      <c r="O217" s="1"/>
      <c r="P217" s="1"/>
      <c r="Q217" s="1"/>
      <c r="R217" s="1"/>
      <c r="S217" s="1"/>
      <c r="T217" s="1"/>
      <c r="U217" s="1"/>
      <c r="V217" s="1"/>
    </row>
    <row r="218" spans="1:22" ht="12.75">
      <c r="A218" s="132"/>
      <c r="B218" s="1"/>
      <c r="C218" s="1"/>
      <c r="D218" s="1"/>
      <c r="E218" s="1"/>
      <c r="F218" s="1"/>
      <c r="G218" s="1"/>
      <c r="H218" s="1"/>
      <c r="I218" s="1"/>
      <c r="J218" s="1"/>
      <c r="K218" s="1"/>
      <c r="L218" s="1"/>
      <c r="M218" s="1"/>
      <c r="N218" s="1"/>
      <c r="O218" s="1"/>
      <c r="P218" s="1"/>
      <c r="Q218" s="1"/>
      <c r="R218" s="1"/>
      <c r="S218" s="1"/>
      <c r="T218" s="1"/>
      <c r="U218" s="1"/>
      <c r="V218" s="1"/>
    </row>
    <row r="219" spans="1:22" ht="12.75">
      <c r="A219" s="132"/>
      <c r="B219" s="1"/>
      <c r="C219" s="1"/>
      <c r="D219" s="1"/>
      <c r="E219" s="1"/>
      <c r="F219" s="1"/>
      <c r="G219" s="1"/>
      <c r="H219" s="1"/>
      <c r="I219" s="1"/>
      <c r="J219" s="1"/>
      <c r="K219" s="1"/>
      <c r="L219" s="1"/>
      <c r="M219" s="1"/>
      <c r="N219" s="1"/>
      <c r="O219" s="1"/>
      <c r="P219" s="1"/>
      <c r="Q219" s="1"/>
      <c r="R219" s="1"/>
      <c r="S219" s="1"/>
      <c r="T219" s="1"/>
      <c r="U219" s="1"/>
      <c r="V219" s="1"/>
    </row>
    <row r="220" spans="1:22" ht="12.75">
      <c r="A220" s="132"/>
      <c r="B220" s="1"/>
      <c r="C220" s="1"/>
      <c r="D220" s="1"/>
      <c r="E220" s="1"/>
      <c r="F220" s="1"/>
      <c r="G220" s="1"/>
      <c r="H220" s="1"/>
      <c r="I220" s="1"/>
      <c r="J220" s="1"/>
      <c r="K220" s="1"/>
      <c r="L220" s="1"/>
      <c r="M220" s="1"/>
      <c r="N220" s="1"/>
      <c r="O220" s="1"/>
      <c r="P220" s="1"/>
      <c r="Q220" s="1"/>
      <c r="R220" s="1"/>
      <c r="S220" s="1"/>
      <c r="T220" s="1"/>
      <c r="U220" s="1"/>
      <c r="V220" s="1"/>
    </row>
    <row r="221" spans="1:22" ht="12.75">
      <c r="A221" s="132"/>
      <c r="B221" s="1"/>
      <c r="C221" s="1"/>
      <c r="D221" s="1"/>
      <c r="E221" s="1"/>
      <c r="F221" s="1"/>
      <c r="G221" s="1"/>
      <c r="H221" s="1"/>
      <c r="I221" s="1"/>
      <c r="J221" s="1"/>
      <c r="K221" s="1"/>
      <c r="L221" s="1"/>
      <c r="M221" s="1"/>
      <c r="N221" s="1"/>
      <c r="O221" s="1"/>
      <c r="P221" s="1"/>
      <c r="Q221" s="1"/>
      <c r="R221" s="1"/>
      <c r="S221" s="1"/>
      <c r="T221" s="1"/>
      <c r="U221" s="1"/>
      <c r="V221" s="1"/>
    </row>
    <row r="222" spans="1:22" ht="12.75">
      <c r="A222" s="132"/>
      <c r="B222" s="1"/>
      <c r="C222" s="1"/>
      <c r="D222" s="1"/>
      <c r="E222" s="1"/>
      <c r="F222" s="1"/>
      <c r="G222" s="1"/>
      <c r="H222" s="1"/>
      <c r="I222" s="1"/>
      <c r="J222" s="1"/>
      <c r="K222" s="1"/>
      <c r="L222" s="1"/>
      <c r="M222" s="1"/>
      <c r="N222" s="1"/>
      <c r="O222" s="1"/>
      <c r="P222" s="1"/>
      <c r="Q222" s="1"/>
      <c r="R222" s="1"/>
      <c r="S222" s="1"/>
      <c r="T222" s="1"/>
      <c r="U222" s="1"/>
      <c r="V222" s="1"/>
    </row>
    <row r="223" spans="1:22" ht="12.75">
      <c r="A223" s="132"/>
      <c r="B223" s="1"/>
      <c r="C223" s="1"/>
      <c r="D223" s="1"/>
      <c r="E223" s="1"/>
      <c r="F223" s="1"/>
      <c r="G223" s="1"/>
      <c r="H223" s="1"/>
      <c r="I223" s="1"/>
      <c r="J223" s="1"/>
      <c r="K223" s="1"/>
      <c r="L223" s="1"/>
      <c r="M223" s="1"/>
      <c r="N223" s="1"/>
      <c r="O223" s="1"/>
      <c r="P223" s="1"/>
      <c r="Q223" s="1"/>
      <c r="R223" s="1"/>
      <c r="S223" s="1"/>
      <c r="T223" s="1"/>
      <c r="U223" s="1"/>
      <c r="V223" s="1"/>
    </row>
    <row r="224" spans="1:22" ht="12.75">
      <c r="A224" s="132"/>
      <c r="B224" s="1"/>
      <c r="C224" s="1"/>
      <c r="D224" s="1"/>
      <c r="E224" s="1"/>
      <c r="F224" s="1"/>
      <c r="G224" s="1"/>
      <c r="H224" s="1"/>
      <c r="I224" s="1"/>
      <c r="J224" s="1"/>
      <c r="K224" s="1"/>
      <c r="L224" s="1"/>
      <c r="M224" s="1"/>
      <c r="N224" s="1"/>
      <c r="O224" s="1"/>
      <c r="P224" s="1"/>
      <c r="Q224" s="1"/>
      <c r="R224" s="1"/>
      <c r="S224" s="1"/>
      <c r="T224" s="1"/>
      <c r="U224" s="1"/>
      <c r="V224" s="1"/>
    </row>
    <row r="225" spans="1:22" ht="12.75">
      <c r="A225" s="132"/>
      <c r="B225" s="1"/>
      <c r="C225" s="1"/>
      <c r="D225" s="1"/>
      <c r="E225" s="1"/>
      <c r="F225" s="1"/>
      <c r="G225" s="1"/>
      <c r="H225" s="1"/>
      <c r="I225" s="1"/>
      <c r="J225" s="1"/>
      <c r="K225" s="1"/>
      <c r="L225" s="1"/>
      <c r="M225" s="1"/>
      <c r="N225" s="1"/>
      <c r="O225" s="1"/>
      <c r="P225" s="1"/>
      <c r="Q225" s="1"/>
      <c r="R225" s="1"/>
      <c r="S225" s="1"/>
      <c r="T225" s="1"/>
      <c r="U225" s="1"/>
      <c r="V225" s="1"/>
    </row>
    <row r="226" spans="1:22" ht="12.75">
      <c r="A226" s="132"/>
      <c r="B226" s="1"/>
      <c r="C226" s="1"/>
      <c r="D226" s="1"/>
      <c r="E226" s="1"/>
      <c r="F226" s="1"/>
      <c r="G226" s="1"/>
      <c r="H226" s="1"/>
      <c r="I226" s="1"/>
      <c r="J226" s="1"/>
      <c r="K226" s="1"/>
      <c r="L226" s="1"/>
      <c r="M226" s="1"/>
      <c r="N226" s="1"/>
      <c r="O226" s="1"/>
      <c r="P226" s="1"/>
      <c r="Q226" s="1"/>
      <c r="R226" s="1"/>
      <c r="S226" s="1"/>
      <c r="T226" s="1"/>
      <c r="U226" s="1"/>
      <c r="V226" s="1"/>
    </row>
    <row r="227" spans="1:22" ht="12.75">
      <c r="A227" s="132"/>
      <c r="B227" s="1"/>
      <c r="C227" s="1"/>
      <c r="D227" s="1"/>
      <c r="E227" s="1"/>
      <c r="F227" s="1"/>
      <c r="G227" s="1"/>
      <c r="H227" s="1"/>
      <c r="I227" s="1"/>
      <c r="J227" s="1"/>
      <c r="K227" s="1"/>
      <c r="L227" s="1"/>
      <c r="M227" s="1"/>
      <c r="N227" s="1"/>
      <c r="O227" s="1"/>
      <c r="P227" s="1"/>
      <c r="Q227" s="1"/>
      <c r="R227" s="1"/>
      <c r="S227" s="1"/>
      <c r="T227" s="1"/>
      <c r="U227" s="1"/>
      <c r="V227" s="1"/>
    </row>
    <row r="228" spans="1:22" ht="12.75">
      <c r="A228" s="132"/>
      <c r="B228" s="1"/>
      <c r="C228" s="1"/>
      <c r="D228" s="1"/>
      <c r="E228" s="1"/>
      <c r="F228" s="1"/>
      <c r="G228" s="1"/>
      <c r="H228" s="1"/>
      <c r="I228" s="1"/>
      <c r="J228" s="1"/>
      <c r="K228" s="1"/>
      <c r="L228" s="1"/>
      <c r="M228" s="1"/>
      <c r="N228" s="1"/>
      <c r="O228" s="1"/>
      <c r="P228" s="1"/>
      <c r="Q228" s="1"/>
      <c r="R228" s="1"/>
      <c r="S228" s="1"/>
      <c r="T228" s="1"/>
      <c r="U228" s="1"/>
      <c r="V228" s="1"/>
    </row>
    <row r="229" spans="1:22" ht="12.75">
      <c r="A229" s="132"/>
      <c r="B229" s="1"/>
      <c r="C229" s="1"/>
      <c r="D229" s="1"/>
      <c r="E229" s="1"/>
      <c r="F229" s="1"/>
      <c r="G229" s="1"/>
      <c r="H229" s="1"/>
      <c r="I229" s="1"/>
      <c r="J229" s="1"/>
      <c r="K229" s="1"/>
      <c r="L229" s="1"/>
      <c r="M229" s="1"/>
      <c r="N229" s="1"/>
      <c r="O229" s="1"/>
      <c r="P229" s="1"/>
      <c r="Q229" s="1"/>
      <c r="R229" s="1"/>
      <c r="S229" s="1"/>
      <c r="T229" s="1"/>
      <c r="U229" s="1"/>
      <c r="V229" s="1"/>
    </row>
    <row r="230" spans="1:22" ht="12.75">
      <c r="A230" s="132"/>
      <c r="B230" s="1"/>
      <c r="C230" s="1"/>
      <c r="D230" s="1"/>
      <c r="E230" s="1"/>
      <c r="F230" s="1"/>
      <c r="G230" s="1"/>
      <c r="H230" s="1"/>
      <c r="I230" s="1"/>
      <c r="J230" s="1"/>
      <c r="K230" s="1"/>
      <c r="L230" s="1"/>
      <c r="M230" s="1"/>
      <c r="N230" s="1"/>
      <c r="O230" s="1"/>
      <c r="P230" s="1"/>
      <c r="Q230" s="1"/>
      <c r="R230" s="1"/>
      <c r="S230" s="1"/>
      <c r="T230" s="1"/>
      <c r="U230" s="1"/>
      <c r="V230" s="1"/>
    </row>
    <row r="231" spans="1:22" ht="12.75">
      <c r="A231" s="132"/>
      <c r="B231" s="1"/>
      <c r="C231" s="1"/>
      <c r="D231" s="1"/>
      <c r="E231" s="1"/>
      <c r="F231" s="1"/>
      <c r="G231" s="1"/>
      <c r="H231" s="1"/>
      <c r="I231" s="1"/>
      <c r="J231" s="1"/>
      <c r="K231" s="1"/>
      <c r="L231" s="1"/>
      <c r="M231" s="1"/>
      <c r="N231" s="1"/>
      <c r="O231" s="1"/>
      <c r="P231" s="1"/>
      <c r="Q231" s="1"/>
      <c r="R231" s="1"/>
      <c r="S231" s="1"/>
      <c r="T231" s="1"/>
      <c r="U231" s="1"/>
      <c r="V231" s="1"/>
    </row>
    <row r="232" spans="1:22" ht="12.75">
      <c r="A232" s="132"/>
      <c r="B232" s="1"/>
      <c r="C232" s="1"/>
      <c r="D232" s="1"/>
      <c r="E232" s="1"/>
      <c r="F232" s="1"/>
      <c r="G232" s="1"/>
      <c r="H232" s="1"/>
      <c r="I232" s="1"/>
      <c r="J232" s="1"/>
      <c r="K232" s="1"/>
      <c r="L232" s="1"/>
      <c r="M232" s="1"/>
      <c r="N232" s="1"/>
      <c r="O232" s="1"/>
      <c r="P232" s="1"/>
      <c r="Q232" s="1"/>
      <c r="R232" s="1"/>
      <c r="S232" s="1"/>
      <c r="T232" s="1"/>
      <c r="U232" s="1"/>
      <c r="V232" s="1"/>
    </row>
    <row r="233" spans="1:22" ht="12.75">
      <c r="A233" s="132"/>
      <c r="B233" s="1"/>
      <c r="C233" s="1"/>
      <c r="D233" s="1"/>
      <c r="E233" s="1"/>
      <c r="F233" s="1"/>
      <c r="G233" s="1"/>
      <c r="H233" s="1"/>
      <c r="I233" s="1"/>
      <c r="J233" s="1"/>
      <c r="K233" s="1"/>
      <c r="L233" s="1"/>
      <c r="M233" s="1"/>
      <c r="N233" s="1"/>
      <c r="O233" s="1"/>
      <c r="P233" s="1"/>
      <c r="Q233" s="1"/>
      <c r="R233" s="1"/>
      <c r="S233" s="1"/>
      <c r="T233" s="1"/>
      <c r="U233" s="1"/>
      <c r="V233" s="1"/>
    </row>
    <row r="234" spans="1:22" ht="12.75">
      <c r="A234" s="132"/>
      <c r="B234" s="1"/>
      <c r="C234" s="1"/>
      <c r="D234" s="1"/>
      <c r="E234" s="1"/>
      <c r="F234" s="1"/>
      <c r="G234" s="1"/>
      <c r="H234" s="1"/>
      <c r="I234" s="1"/>
      <c r="J234" s="1"/>
      <c r="K234" s="1"/>
      <c r="L234" s="1"/>
      <c r="M234" s="1"/>
      <c r="N234" s="1"/>
      <c r="O234" s="1"/>
      <c r="P234" s="1"/>
      <c r="Q234" s="1"/>
      <c r="R234" s="1"/>
      <c r="S234" s="1"/>
      <c r="T234" s="1"/>
      <c r="U234" s="1"/>
      <c r="V234" s="1"/>
    </row>
    <row r="235" spans="1:22" ht="12.75">
      <c r="A235" s="132"/>
      <c r="B235" s="1"/>
      <c r="C235" s="1"/>
      <c r="D235" s="1"/>
      <c r="E235" s="1"/>
      <c r="F235" s="1"/>
      <c r="G235" s="1"/>
      <c r="H235" s="1"/>
      <c r="I235" s="1"/>
      <c r="J235" s="1"/>
      <c r="K235" s="1"/>
      <c r="L235" s="1"/>
      <c r="M235" s="1"/>
      <c r="N235" s="1"/>
      <c r="O235" s="1"/>
      <c r="P235" s="1"/>
      <c r="Q235" s="1"/>
      <c r="R235" s="1"/>
      <c r="S235" s="1"/>
      <c r="T235" s="1"/>
      <c r="U235" s="1"/>
      <c r="V235" s="1"/>
    </row>
    <row r="236" spans="1:22" ht="12.75">
      <c r="A236" s="132"/>
      <c r="B236" s="1"/>
      <c r="C236" s="1"/>
      <c r="D236" s="1"/>
      <c r="E236" s="1"/>
      <c r="F236" s="1"/>
      <c r="G236" s="1"/>
      <c r="H236" s="1"/>
      <c r="I236" s="1"/>
      <c r="J236" s="1"/>
      <c r="K236" s="1"/>
      <c r="L236" s="1"/>
      <c r="M236" s="1"/>
      <c r="N236" s="1"/>
      <c r="O236" s="1"/>
      <c r="P236" s="1"/>
      <c r="Q236" s="1"/>
      <c r="R236" s="1"/>
      <c r="S236" s="1"/>
      <c r="T236" s="1"/>
      <c r="U236" s="1"/>
      <c r="V236" s="1"/>
    </row>
    <row r="237" spans="1:22" ht="12.75">
      <c r="A237" s="132"/>
      <c r="B237" s="1"/>
      <c r="C237" s="1"/>
      <c r="D237" s="1"/>
      <c r="E237" s="1"/>
      <c r="F237" s="1"/>
      <c r="G237" s="1"/>
      <c r="H237" s="1"/>
      <c r="I237" s="1"/>
      <c r="J237" s="1"/>
      <c r="K237" s="1"/>
      <c r="L237" s="1"/>
      <c r="M237" s="1"/>
      <c r="N237" s="1"/>
      <c r="O237" s="1"/>
      <c r="P237" s="1"/>
      <c r="Q237" s="1"/>
      <c r="R237" s="1"/>
      <c r="S237" s="1"/>
      <c r="T237" s="1"/>
      <c r="U237" s="1"/>
      <c r="V237" s="1"/>
    </row>
    <row r="238" spans="1:22" ht="12.75">
      <c r="A238" s="132"/>
      <c r="B238" s="1"/>
      <c r="C238" s="1"/>
      <c r="D238" s="1"/>
      <c r="E238" s="1"/>
      <c r="F238" s="1"/>
      <c r="G238" s="1"/>
      <c r="H238" s="1"/>
      <c r="I238" s="1"/>
      <c r="J238" s="1"/>
      <c r="K238" s="1"/>
      <c r="L238" s="1"/>
      <c r="M238" s="1"/>
      <c r="N238" s="1"/>
      <c r="O238" s="1"/>
      <c r="P238" s="1"/>
      <c r="Q238" s="1"/>
      <c r="R238" s="1"/>
      <c r="S238" s="1"/>
      <c r="T238" s="1"/>
      <c r="U238" s="1"/>
      <c r="V238" s="1"/>
    </row>
    <row r="239" spans="1:22" ht="12.75">
      <c r="A239" s="132"/>
      <c r="B239" s="1"/>
      <c r="C239" s="1"/>
      <c r="D239" s="1"/>
      <c r="E239" s="1"/>
      <c r="F239" s="1"/>
      <c r="G239" s="1"/>
      <c r="H239" s="1"/>
      <c r="I239" s="1"/>
      <c r="J239" s="1"/>
      <c r="K239" s="1"/>
      <c r="L239" s="1"/>
      <c r="M239" s="1"/>
      <c r="N239" s="1"/>
      <c r="O239" s="1"/>
      <c r="P239" s="1"/>
      <c r="Q239" s="1"/>
      <c r="R239" s="1"/>
      <c r="S239" s="1"/>
      <c r="T239" s="1"/>
      <c r="U239" s="1"/>
      <c r="V239" s="1"/>
    </row>
    <row r="240" spans="1:22" ht="12.75">
      <c r="A240" s="132"/>
      <c r="B240" s="1"/>
      <c r="C240" s="1"/>
      <c r="D240" s="1"/>
      <c r="E240" s="1"/>
      <c r="F240" s="1"/>
      <c r="G240" s="1"/>
      <c r="H240" s="1"/>
      <c r="I240" s="1"/>
      <c r="J240" s="1"/>
      <c r="K240" s="1"/>
      <c r="L240" s="1"/>
      <c r="M240" s="1"/>
      <c r="N240" s="1"/>
      <c r="O240" s="1"/>
      <c r="P240" s="1"/>
      <c r="Q240" s="1"/>
      <c r="R240" s="1"/>
      <c r="S240" s="1"/>
      <c r="T240" s="1"/>
      <c r="U240" s="1"/>
      <c r="V240" s="1"/>
    </row>
    <row r="241" spans="1:22" ht="12.75">
      <c r="A241" s="132"/>
      <c r="B241" s="1"/>
      <c r="C241" s="1"/>
      <c r="D241" s="1"/>
      <c r="E241" s="1"/>
      <c r="F241" s="1"/>
      <c r="G241" s="1"/>
      <c r="H241" s="1"/>
      <c r="I241" s="1"/>
      <c r="J241" s="1"/>
      <c r="K241" s="1"/>
      <c r="L241" s="1"/>
      <c r="M241" s="1"/>
      <c r="N241" s="1"/>
      <c r="O241" s="1"/>
      <c r="P241" s="1"/>
      <c r="Q241" s="1"/>
      <c r="R241" s="1"/>
      <c r="S241" s="1"/>
      <c r="T241" s="1"/>
      <c r="U241" s="1"/>
      <c r="V241" s="1"/>
    </row>
    <row r="242" spans="1:22" ht="12.75">
      <c r="A242" s="132"/>
      <c r="B242" s="1"/>
      <c r="C242" s="1"/>
      <c r="D242" s="1"/>
      <c r="E242" s="1"/>
      <c r="F242" s="1"/>
      <c r="G242" s="1"/>
      <c r="H242" s="1"/>
      <c r="I242" s="1"/>
      <c r="J242" s="1"/>
      <c r="K242" s="1"/>
      <c r="L242" s="1"/>
      <c r="M242" s="1"/>
      <c r="N242" s="1"/>
      <c r="O242" s="1"/>
      <c r="P242" s="1"/>
      <c r="Q242" s="1"/>
      <c r="R242" s="1"/>
      <c r="S242" s="1"/>
      <c r="T242" s="1"/>
      <c r="U242" s="1"/>
      <c r="V242" s="1"/>
    </row>
    <row r="243" spans="1:22" ht="12.75">
      <c r="A243" s="132"/>
      <c r="B243" s="1"/>
      <c r="C243" s="1"/>
      <c r="D243" s="1"/>
      <c r="E243" s="1"/>
      <c r="F243" s="1"/>
      <c r="G243" s="1"/>
      <c r="H243" s="1"/>
      <c r="I243" s="1"/>
      <c r="J243" s="1"/>
      <c r="K243" s="1"/>
      <c r="L243" s="1"/>
      <c r="M243" s="1"/>
      <c r="N243" s="1"/>
      <c r="O243" s="1"/>
      <c r="P243" s="1"/>
      <c r="Q243" s="1"/>
      <c r="R243" s="1"/>
      <c r="S243" s="1"/>
      <c r="T243" s="1"/>
      <c r="U243" s="1"/>
      <c r="V243" s="1"/>
    </row>
    <row r="244" spans="1:22" ht="12.75">
      <c r="A244" s="132"/>
      <c r="B244" s="1"/>
      <c r="C244" s="1"/>
      <c r="D244" s="1"/>
      <c r="E244" s="1"/>
      <c r="F244" s="1"/>
      <c r="G244" s="1"/>
      <c r="H244" s="1"/>
      <c r="I244" s="1"/>
      <c r="J244" s="1"/>
      <c r="K244" s="1"/>
      <c r="L244" s="1"/>
      <c r="M244" s="1"/>
      <c r="N244" s="1"/>
      <c r="O244" s="1"/>
      <c r="P244" s="1"/>
      <c r="Q244" s="1"/>
      <c r="R244" s="1"/>
      <c r="S244" s="1"/>
      <c r="T244" s="1"/>
      <c r="U244" s="1"/>
      <c r="V244" s="1"/>
    </row>
    <row r="245" spans="1:22" ht="12.75">
      <c r="A245" s="132"/>
      <c r="B245" s="1"/>
      <c r="C245" s="1"/>
      <c r="D245" s="1"/>
      <c r="E245" s="1"/>
      <c r="F245" s="1"/>
      <c r="G245" s="1"/>
      <c r="H245" s="1"/>
      <c r="I245" s="1"/>
      <c r="J245" s="1"/>
      <c r="K245" s="1"/>
      <c r="L245" s="1"/>
      <c r="M245" s="1"/>
      <c r="N245" s="1"/>
      <c r="O245" s="1"/>
      <c r="P245" s="1"/>
      <c r="Q245" s="1"/>
      <c r="R245" s="1"/>
      <c r="S245" s="1"/>
      <c r="T245" s="1"/>
      <c r="U245" s="1"/>
      <c r="V245" s="1"/>
    </row>
    <row r="246" spans="1:22" ht="12.75">
      <c r="A246" s="132"/>
      <c r="B246" s="1"/>
      <c r="C246" s="1"/>
      <c r="D246" s="1"/>
      <c r="E246" s="1"/>
      <c r="F246" s="1"/>
      <c r="G246" s="1"/>
      <c r="H246" s="1"/>
      <c r="I246" s="1"/>
      <c r="J246" s="1"/>
      <c r="K246" s="1"/>
      <c r="L246" s="1"/>
      <c r="M246" s="1"/>
      <c r="N246" s="1"/>
      <c r="O246" s="1"/>
      <c r="P246" s="1"/>
      <c r="Q246" s="1"/>
      <c r="R246" s="1"/>
      <c r="S246" s="1"/>
      <c r="T246" s="1"/>
      <c r="U246" s="1"/>
      <c r="V246" s="1"/>
    </row>
    <row r="247" spans="1:22" ht="12.75">
      <c r="A247" s="132"/>
      <c r="B247" s="1"/>
      <c r="C247" s="1"/>
      <c r="D247" s="1"/>
      <c r="E247" s="1"/>
      <c r="F247" s="1"/>
      <c r="G247" s="1"/>
      <c r="H247" s="1"/>
      <c r="I247" s="1"/>
      <c r="J247" s="1"/>
      <c r="K247" s="1"/>
      <c r="L247" s="1"/>
      <c r="M247" s="1"/>
      <c r="N247" s="1"/>
      <c r="O247" s="1"/>
      <c r="P247" s="1"/>
      <c r="Q247" s="1"/>
      <c r="R247" s="1"/>
      <c r="S247" s="1"/>
      <c r="T247" s="1"/>
      <c r="U247" s="1"/>
      <c r="V247" s="1"/>
    </row>
    <row r="248" spans="1:22" ht="12.75">
      <c r="A248" s="132"/>
      <c r="B248" s="1"/>
      <c r="C248" s="1"/>
      <c r="D248" s="1"/>
      <c r="E248" s="1"/>
      <c r="F248" s="1"/>
      <c r="G248" s="1"/>
      <c r="H248" s="1"/>
      <c r="I248" s="1"/>
      <c r="J248" s="1"/>
      <c r="K248" s="1"/>
      <c r="L248" s="1"/>
      <c r="M248" s="1"/>
      <c r="N248" s="1"/>
      <c r="O248" s="1"/>
      <c r="P248" s="1"/>
      <c r="Q248" s="1"/>
      <c r="R248" s="1"/>
      <c r="S248" s="1"/>
      <c r="T248" s="1"/>
      <c r="U248" s="1"/>
      <c r="V248" s="1"/>
    </row>
    <row r="249" spans="1:22" ht="12.75">
      <c r="A249" s="132"/>
      <c r="B249" s="1"/>
      <c r="C249" s="1"/>
      <c r="D249" s="1"/>
      <c r="E249" s="1"/>
      <c r="F249" s="1"/>
      <c r="G249" s="1"/>
      <c r="H249" s="1"/>
      <c r="I249" s="1"/>
      <c r="J249" s="1"/>
      <c r="K249" s="1"/>
      <c r="L249" s="1"/>
      <c r="M249" s="1"/>
      <c r="N249" s="1"/>
      <c r="O249" s="1"/>
      <c r="P249" s="1"/>
      <c r="Q249" s="1"/>
      <c r="R249" s="1"/>
      <c r="S249" s="1"/>
      <c r="T249" s="1"/>
      <c r="U249" s="1"/>
      <c r="V249" s="1"/>
    </row>
    <row r="250" spans="1:22" ht="12.75">
      <c r="A250" s="132"/>
      <c r="B250" s="1"/>
      <c r="C250" s="1"/>
      <c r="D250" s="1"/>
      <c r="E250" s="1"/>
      <c r="F250" s="1"/>
      <c r="G250" s="1"/>
      <c r="H250" s="1"/>
      <c r="I250" s="1"/>
      <c r="J250" s="1"/>
      <c r="K250" s="1"/>
      <c r="L250" s="1"/>
      <c r="M250" s="1"/>
      <c r="N250" s="1"/>
      <c r="O250" s="1"/>
      <c r="P250" s="1"/>
      <c r="Q250" s="1"/>
      <c r="R250" s="1"/>
      <c r="S250" s="1"/>
      <c r="T250" s="1"/>
      <c r="U250" s="1"/>
      <c r="V250" s="1"/>
    </row>
    <row r="251" spans="1:22" ht="12.75">
      <c r="A251" s="132"/>
      <c r="B251" s="1"/>
      <c r="C251" s="1"/>
      <c r="D251" s="1"/>
      <c r="E251" s="1"/>
      <c r="F251" s="1"/>
      <c r="G251" s="1"/>
      <c r="H251" s="1"/>
      <c r="I251" s="1"/>
      <c r="J251" s="1"/>
      <c r="K251" s="1"/>
      <c r="L251" s="1"/>
      <c r="M251" s="1"/>
      <c r="N251" s="1"/>
      <c r="O251" s="1"/>
      <c r="P251" s="1"/>
      <c r="Q251" s="1"/>
      <c r="R251" s="1"/>
      <c r="S251" s="1"/>
      <c r="T251" s="1"/>
      <c r="U251" s="1"/>
      <c r="V251" s="1"/>
    </row>
    <row r="252" spans="1:22" ht="12.75">
      <c r="A252" s="132"/>
      <c r="B252" s="1"/>
      <c r="C252" s="1"/>
      <c r="D252" s="1"/>
      <c r="E252" s="1"/>
      <c r="F252" s="1"/>
      <c r="G252" s="1"/>
      <c r="H252" s="1"/>
      <c r="I252" s="1"/>
      <c r="J252" s="1"/>
      <c r="K252" s="1"/>
      <c r="L252" s="1"/>
      <c r="M252" s="1"/>
      <c r="N252" s="1"/>
      <c r="O252" s="1"/>
      <c r="P252" s="1"/>
      <c r="Q252" s="1"/>
      <c r="R252" s="1"/>
      <c r="S252" s="1"/>
      <c r="T252" s="1"/>
      <c r="U252" s="1"/>
      <c r="V252" s="1"/>
    </row>
    <row r="253" spans="1:22" ht="12.75">
      <c r="A253" s="132"/>
      <c r="B253" s="1"/>
      <c r="C253" s="1"/>
      <c r="D253" s="1"/>
      <c r="E253" s="1"/>
      <c r="F253" s="1"/>
      <c r="G253" s="1"/>
      <c r="H253" s="1"/>
      <c r="I253" s="1"/>
      <c r="J253" s="1"/>
      <c r="K253" s="1"/>
      <c r="L253" s="1"/>
      <c r="M253" s="1"/>
      <c r="N253" s="1"/>
      <c r="O253" s="1"/>
      <c r="P253" s="1"/>
      <c r="Q253" s="1"/>
      <c r="R253" s="1"/>
      <c r="S253" s="1"/>
      <c r="T253" s="1"/>
      <c r="U253" s="1"/>
      <c r="V253" s="1"/>
    </row>
    <row r="254" spans="1:22" ht="12.75">
      <c r="A254" s="132"/>
      <c r="B254" s="1"/>
      <c r="C254" s="1"/>
      <c r="D254" s="1"/>
      <c r="E254" s="1"/>
      <c r="F254" s="1"/>
      <c r="G254" s="1"/>
      <c r="H254" s="1"/>
      <c r="I254" s="1"/>
      <c r="J254" s="1"/>
      <c r="K254" s="1"/>
      <c r="L254" s="1"/>
      <c r="M254" s="1"/>
      <c r="N254" s="1"/>
      <c r="O254" s="1"/>
      <c r="P254" s="1"/>
      <c r="Q254" s="1"/>
      <c r="R254" s="1"/>
      <c r="S254" s="1"/>
      <c r="T254" s="1"/>
      <c r="U254" s="1"/>
      <c r="V254" s="1"/>
    </row>
    <row r="255" spans="1:22" ht="12.75">
      <c r="A255" s="132"/>
      <c r="B255" s="1"/>
      <c r="C255" s="1"/>
      <c r="D255" s="1"/>
      <c r="E255" s="1"/>
      <c r="F255" s="1"/>
      <c r="G255" s="1"/>
      <c r="H255" s="1"/>
      <c r="I255" s="1"/>
      <c r="J255" s="1"/>
      <c r="K255" s="1"/>
      <c r="L255" s="1"/>
      <c r="M255" s="1"/>
      <c r="N255" s="1"/>
      <c r="O255" s="1"/>
      <c r="P255" s="1"/>
      <c r="Q255" s="1"/>
      <c r="R255" s="1"/>
      <c r="S255" s="1"/>
      <c r="T255" s="1"/>
      <c r="U255" s="1"/>
      <c r="V255" s="1"/>
    </row>
    <row r="256" spans="1:22" ht="12.75">
      <c r="A256" s="132"/>
      <c r="B256" s="1"/>
      <c r="C256" s="1"/>
      <c r="D256" s="1"/>
      <c r="E256" s="1"/>
      <c r="F256" s="1"/>
      <c r="G256" s="1"/>
      <c r="H256" s="1"/>
      <c r="I256" s="1"/>
      <c r="J256" s="1"/>
      <c r="K256" s="1"/>
      <c r="L256" s="1"/>
      <c r="M256" s="1"/>
      <c r="N256" s="1"/>
      <c r="O256" s="1"/>
      <c r="P256" s="1"/>
      <c r="Q256" s="1"/>
      <c r="R256" s="1"/>
      <c r="S256" s="1"/>
      <c r="T256" s="1"/>
      <c r="U256" s="1"/>
      <c r="V256" s="1"/>
    </row>
    <row r="257" spans="1:22" ht="12.75">
      <c r="A257" s="132"/>
      <c r="B257" s="1"/>
      <c r="C257" s="1"/>
      <c r="D257" s="1"/>
      <c r="E257" s="1"/>
      <c r="F257" s="1"/>
      <c r="G257" s="1"/>
      <c r="H257" s="1"/>
      <c r="I257" s="1"/>
      <c r="J257" s="1"/>
      <c r="K257" s="1"/>
      <c r="L257" s="1"/>
      <c r="M257" s="1"/>
      <c r="N257" s="1"/>
      <c r="O257" s="1"/>
      <c r="P257" s="1"/>
      <c r="Q257" s="1"/>
      <c r="R257" s="1"/>
      <c r="S257" s="1"/>
      <c r="T257" s="1"/>
      <c r="U257" s="1"/>
      <c r="V257" s="1"/>
    </row>
    <row r="258" spans="1:22" ht="12.75">
      <c r="A258" s="132"/>
      <c r="B258" s="1"/>
      <c r="C258" s="1"/>
      <c r="D258" s="1"/>
      <c r="E258" s="1"/>
      <c r="F258" s="1"/>
      <c r="G258" s="1"/>
      <c r="H258" s="1"/>
      <c r="I258" s="1"/>
      <c r="J258" s="1"/>
      <c r="K258" s="1"/>
      <c r="L258" s="1"/>
      <c r="M258" s="1"/>
      <c r="N258" s="1"/>
      <c r="O258" s="1"/>
      <c r="P258" s="1"/>
      <c r="Q258" s="1"/>
      <c r="R258" s="1"/>
      <c r="S258" s="1"/>
      <c r="T258" s="1"/>
      <c r="U258" s="1"/>
      <c r="V258" s="1"/>
    </row>
    <row r="259" spans="1:22" ht="12.75">
      <c r="A259" s="132"/>
      <c r="B259" s="1"/>
      <c r="C259" s="1"/>
      <c r="D259" s="1"/>
      <c r="E259" s="1"/>
      <c r="F259" s="1"/>
      <c r="G259" s="1"/>
      <c r="H259" s="1"/>
      <c r="I259" s="1"/>
      <c r="J259" s="1"/>
      <c r="K259" s="1"/>
      <c r="L259" s="1"/>
      <c r="M259" s="1"/>
      <c r="N259" s="1"/>
      <c r="O259" s="1"/>
      <c r="P259" s="1"/>
      <c r="Q259" s="1"/>
      <c r="R259" s="1"/>
      <c r="S259" s="1"/>
      <c r="T259" s="1"/>
      <c r="U259" s="1"/>
      <c r="V259" s="1"/>
    </row>
    <row r="260" spans="1:22" ht="12.75">
      <c r="A260" s="132"/>
      <c r="B260" s="1"/>
      <c r="C260" s="1"/>
      <c r="D260" s="1"/>
      <c r="E260" s="1"/>
      <c r="F260" s="1"/>
      <c r="G260" s="1"/>
      <c r="H260" s="1"/>
      <c r="I260" s="1"/>
      <c r="J260" s="1"/>
      <c r="K260" s="1"/>
      <c r="L260" s="1"/>
      <c r="M260" s="1"/>
      <c r="N260" s="1"/>
      <c r="O260" s="1"/>
      <c r="P260" s="1"/>
      <c r="Q260" s="1"/>
      <c r="R260" s="1"/>
      <c r="S260" s="1"/>
      <c r="T260" s="1"/>
      <c r="U260" s="1"/>
      <c r="V260" s="1"/>
    </row>
    <row r="261" spans="1:22" ht="12.75">
      <c r="A261" s="132"/>
      <c r="B261" s="1"/>
      <c r="C261" s="1"/>
      <c r="D261" s="1"/>
      <c r="E261" s="1"/>
      <c r="F261" s="1"/>
      <c r="G261" s="1"/>
      <c r="H261" s="1"/>
      <c r="I261" s="1"/>
      <c r="J261" s="1"/>
      <c r="K261" s="1"/>
      <c r="L261" s="1"/>
      <c r="M261" s="1"/>
      <c r="N261" s="1"/>
      <c r="O261" s="1"/>
      <c r="P261" s="1"/>
      <c r="Q261" s="1"/>
      <c r="R261" s="1"/>
      <c r="S261" s="1"/>
      <c r="T261" s="1"/>
      <c r="U261" s="1"/>
      <c r="V261" s="1"/>
    </row>
    <row r="262" spans="1:22" ht="12.75">
      <c r="A262" s="132"/>
      <c r="B262" s="1"/>
      <c r="C262" s="1"/>
      <c r="D262" s="1"/>
      <c r="E262" s="1"/>
      <c r="F262" s="1"/>
      <c r="G262" s="1"/>
      <c r="H262" s="1"/>
      <c r="I262" s="1"/>
      <c r="J262" s="1"/>
      <c r="K262" s="1"/>
      <c r="L262" s="1"/>
      <c r="M262" s="1"/>
      <c r="N262" s="1"/>
      <c r="O262" s="1"/>
      <c r="P262" s="1"/>
      <c r="Q262" s="1"/>
      <c r="R262" s="1"/>
      <c r="S262" s="1"/>
      <c r="T262" s="1"/>
      <c r="U262" s="1"/>
      <c r="V262" s="1"/>
    </row>
    <row r="263" spans="1:22" ht="12.75">
      <c r="A263" s="132"/>
      <c r="B263" s="1"/>
      <c r="C263" s="1"/>
      <c r="D263" s="1"/>
      <c r="E263" s="1"/>
      <c r="F263" s="1"/>
      <c r="G263" s="1"/>
      <c r="H263" s="1"/>
      <c r="I263" s="1"/>
      <c r="J263" s="1"/>
      <c r="K263" s="1"/>
      <c r="L263" s="1"/>
      <c r="M263" s="1"/>
      <c r="N263" s="1"/>
      <c r="O263" s="1"/>
      <c r="P263" s="1"/>
      <c r="Q263" s="1"/>
      <c r="R263" s="1"/>
      <c r="S263" s="1"/>
      <c r="T263" s="1"/>
      <c r="U263" s="1"/>
      <c r="V263" s="1"/>
    </row>
    <row r="264" spans="1:22" ht="12.75">
      <c r="A264" s="132"/>
      <c r="B264" s="1"/>
      <c r="C264" s="1"/>
      <c r="D264" s="1"/>
      <c r="E264" s="1"/>
      <c r="F264" s="1"/>
      <c r="G264" s="1"/>
      <c r="H264" s="1"/>
      <c r="I264" s="1"/>
      <c r="J264" s="1"/>
      <c r="K264" s="1"/>
      <c r="L264" s="1"/>
      <c r="M264" s="1"/>
      <c r="N264" s="1"/>
      <c r="O264" s="1"/>
      <c r="P264" s="1"/>
      <c r="Q264" s="1"/>
      <c r="R264" s="1"/>
      <c r="S264" s="1"/>
      <c r="T264" s="1"/>
      <c r="U264" s="1"/>
      <c r="V264" s="1"/>
    </row>
    <row r="265" spans="1:22" ht="12.75">
      <c r="A265" s="132"/>
      <c r="B265" s="1"/>
      <c r="C265" s="1"/>
      <c r="D265" s="1"/>
      <c r="E265" s="1"/>
      <c r="F265" s="1"/>
      <c r="G265" s="1"/>
      <c r="H265" s="1"/>
      <c r="I265" s="1"/>
      <c r="J265" s="1"/>
      <c r="K265" s="1"/>
      <c r="L265" s="1"/>
      <c r="M265" s="1"/>
      <c r="N265" s="1"/>
      <c r="O265" s="1"/>
      <c r="P265" s="1"/>
      <c r="Q265" s="1"/>
      <c r="R265" s="1"/>
      <c r="S265" s="1"/>
      <c r="T265" s="1"/>
      <c r="U265" s="1"/>
      <c r="V265" s="1"/>
    </row>
    <row r="266" spans="1:22" ht="12.75">
      <c r="A266" s="132"/>
      <c r="B266" s="1"/>
      <c r="C266" s="1"/>
      <c r="D266" s="1"/>
      <c r="E266" s="1"/>
      <c r="F266" s="1"/>
      <c r="G266" s="1"/>
      <c r="H266" s="1"/>
      <c r="I266" s="1"/>
      <c r="J266" s="1"/>
      <c r="K266" s="1"/>
      <c r="L266" s="1"/>
      <c r="M266" s="1"/>
      <c r="N266" s="1"/>
      <c r="O266" s="1"/>
      <c r="P266" s="1"/>
      <c r="Q266" s="1"/>
      <c r="R266" s="1"/>
      <c r="S266" s="1"/>
      <c r="T266" s="1"/>
      <c r="U266" s="1"/>
      <c r="V266" s="1"/>
    </row>
    <row r="267" spans="1:22" ht="12.75">
      <c r="A267" s="132"/>
      <c r="B267" s="1"/>
      <c r="C267" s="1"/>
      <c r="D267" s="1"/>
      <c r="E267" s="1"/>
      <c r="F267" s="1"/>
      <c r="G267" s="1"/>
      <c r="H267" s="1"/>
      <c r="I267" s="1"/>
      <c r="J267" s="1"/>
      <c r="K267" s="1"/>
      <c r="L267" s="1"/>
      <c r="M267" s="1"/>
      <c r="N267" s="1"/>
      <c r="O267" s="1"/>
      <c r="P267" s="1"/>
      <c r="Q267" s="1"/>
      <c r="R267" s="1"/>
      <c r="S267" s="1"/>
      <c r="T267" s="1"/>
      <c r="U267" s="1"/>
      <c r="V267" s="1"/>
    </row>
    <row r="268" spans="1:22" ht="12.75">
      <c r="A268" s="132"/>
      <c r="B268" s="1"/>
      <c r="C268" s="1"/>
      <c r="D268" s="1"/>
      <c r="E268" s="1"/>
      <c r="F268" s="1"/>
      <c r="G268" s="1"/>
      <c r="H268" s="1"/>
      <c r="I268" s="1"/>
      <c r="J268" s="1"/>
      <c r="K268" s="1"/>
      <c r="L268" s="1"/>
      <c r="M268" s="1"/>
      <c r="N268" s="1"/>
      <c r="O268" s="1"/>
      <c r="P268" s="1"/>
      <c r="Q268" s="1"/>
      <c r="R268" s="1"/>
      <c r="S268" s="1"/>
      <c r="T268" s="1"/>
      <c r="U268" s="1"/>
      <c r="V268" s="1"/>
    </row>
    <row r="269" spans="1:22" ht="12.75">
      <c r="A269" s="132"/>
      <c r="B269" s="1"/>
      <c r="C269" s="1"/>
      <c r="D269" s="1"/>
      <c r="E269" s="1"/>
      <c r="F269" s="1"/>
      <c r="G269" s="1"/>
      <c r="H269" s="1"/>
      <c r="I269" s="1"/>
      <c r="J269" s="1"/>
      <c r="K269" s="1"/>
      <c r="L269" s="1"/>
      <c r="M269" s="1"/>
      <c r="N269" s="1"/>
      <c r="O269" s="1"/>
      <c r="P269" s="1"/>
      <c r="Q269" s="1"/>
      <c r="R269" s="1"/>
      <c r="S269" s="1"/>
      <c r="T269" s="1"/>
      <c r="U269" s="1"/>
      <c r="V269" s="1"/>
    </row>
    <row r="270" spans="1:22" ht="12.75">
      <c r="A270" s="132"/>
      <c r="B270" s="1"/>
      <c r="C270" s="1"/>
      <c r="D270" s="1"/>
      <c r="E270" s="1"/>
      <c r="F270" s="1"/>
      <c r="G270" s="1"/>
      <c r="H270" s="1"/>
      <c r="I270" s="1"/>
      <c r="J270" s="1"/>
      <c r="K270" s="1"/>
      <c r="L270" s="1"/>
      <c r="M270" s="1"/>
      <c r="N270" s="1"/>
      <c r="O270" s="1"/>
      <c r="P270" s="1"/>
      <c r="Q270" s="1"/>
      <c r="R270" s="1"/>
      <c r="S270" s="1"/>
      <c r="T270" s="1"/>
      <c r="U270" s="1"/>
      <c r="V270" s="1"/>
    </row>
    <row r="271" spans="1:22" ht="12.75">
      <c r="A271" s="132"/>
      <c r="B271" s="1"/>
      <c r="C271" s="1"/>
      <c r="D271" s="1"/>
      <c r="E271" s="1"/>
      <c r="F271" s="1"/>
      <c r="G271" s="1"/>
      <c r="H271" s="1"/>
      <c r="I271" s="1"/>
      <c r="J271" s="1"/>
      <c r="K271" s="1"/>
      <c r="L271" s="1"/>
      <c r="M271" s="1"/>
      <c r="N271" s="1"/>
      <c r="O271" s="1"/>
      <c r="P271" s="1"/>
      <c r="Q271" s="1"/>
      <c r="R271" s="1"/>
      <c r="S271" s="1"/>
      <c r="T271" s="1"/>
      <c r="U271" s="1"/>
      <c r="V271" s="1"/>
    </row>
    <row r="272" spans="1:22" ht="12.75">
      <c r="A272" s="132"/>
      <c r="B272" s="1"/>
      <c r="C272" s="1"/>
      <c r="D272" s="1"/>
      <c r="E272" s="1"/>
      <c r="F272" s="1"/>
      <c r="G272" s="1"/>
      <c r="H272" s="1"/>
      <c r="I272" s="1"/>
      <c r="J272" s="1"/>
      <c r="K272" s="1"/>
      <c r="L272" s="1"/>
      <c r="M272" s="1"/>
      <c r="N272" s="1"/>
      <c r="O272" s="1"/>
      <c r="P272" s="1"/>
      <c r="Q272" s="1"/>
      <c r="R272" s="1"/>
      <c r="S272" s="1"/>
      <c r="T272" s="1"/>
      <c r="U272" s="1"/>
      <c r="V272" s="1"/>
    </row>
    <row r="273" spans="1:22" ht="12.75">
      <c r="A273" s="132"/>
      <c r="B273" s="1"/>
      <c r="C273" s="1"/>
      <c r="D273" s="1"/>
      <c r="E273" s="1"/>
      <c r="F273" s="1"/>
      <c r="G273" s="1"/>
      <c r="H273" s="1"/>
      <c r="I273" s="1"/>
      <c r="J273" s="1"/>
      <c r="K273" s="1"/>
      <c r="L273" s="1"/>
      <c r="M273" s="1"/>
      <c r="N273" s="1"/>
      <c r="O273" s="1"/>
      <c r="P273" s="1"/>
      <c r="Q273" s="1"/>
      <c r="R273" s="1"/>
      <c r="S273" s="1"/>
      <c r="T273" s="1"/>
      <c r="U273" s="1"/>
      <c r="V273" s="1"/>
    </row>
    <row r="274" spans="1:22" ht="12.75">
      <c r="A274" s="132"/>
      <c r="B274" s="1"/>
      <c r="C274" s="1"/>
      <c r="D274" s="1"/>
      <c r="E274" s="1"/>
      <c r="F274" s="1"/>
      <c r="G274" s="1"/>
      <c r="H274" s="1"/>
      <c r="I274" s="1"/>
      <c r="J274" s="1"/>
      <c r="K274" s="1"/>
      <c r="L274" s="1"/>
      <c r="M274" s="1"/>
      <c r="N274" s="1"/>
      <c r="O274" s="1"/>
      <c r="P274" s="1"/>
      <c r="Q274" s="1"/>
      <c r="R274" s="1"/>
      <c r="S274" s="1"/>
      <c r="T274" s="1"/>
      <c r="U274" s="1"/>
      <c r="V274" s="1"/>
    </row>
    <row r="275" spans="1:22" ht="12.75">
      <c r="A275" s="132"/>
      <c r="B275" s="1"/>
      <c r="C275" s="1"/>
      <c r="D275" s="1"/>
      <c r="E275" s="1"/>
      <c r="F275" s="1"/>
      <c r="G275" s="1"/>
      <c r="H275" s="1"/>
      <c r="I275" s="1"/>
      <c r="J275" s="1"/>
      <c r="K275" s="1"/>
      <c r="L275" s="1"/>
      <c r="M275" s="1"/>
      <c r="N275" s="1"/>
      <c r="O275" s="1"/>
      <c r="P275" s="1"/>
      <c r="Q275" s="1"/>
      <c r="R275" s="1"/>
      <c r="S275" s="1"/>
      <c r="T275" s="1"/>
      <c r="U275" s="1"/>
      <c r="V275" s="1"/>
    </row>
    <row r="276" spans="1:22" ht="12.75">
      <c r="A276" s="132"/>
      <c r="B276" s="1"/>
      <c r="C276" s="1"/>
      <c r="D276" s="1"/>
      <c r="E276" s="1"/>
      <c r="F276" s="1"/>
      <c r="G276" s="1"/>
      <c r="H276" s="1"/>
      <c r="I276" s="1"/>
      <c r="J276" s="1"/>
      <c r="K276" s="1"/>
      <c r="L276" s="1"/>
      <c r="M276" s="1"/>
      <c r="N276" s="1"/>
      <c r="O276" s="1"/>
      <c r="P276" s="1"/>
      <c r="Q276" s="1"/>
      <c r="R276" s="1"/>
      <c r="S276" s="1"/>
      <c r="T276" s="1"/>
      <c r="U276" s="1"/>
      <c r="V276" s="1"/>
    </row>
    <row r="277" spans="1:22" ht="12.75">
      <c r="A277" s="132"/>
      <c r="B277" s="1"/>
      <c r="C277" s="1"/>
      <c r="D277" s="1"/>
      <c r="E277" s="1"/>
      <c r="F277" s="1"/>
      <c r="G277" s="1"/>
      <c r="H277" s="1"/>
      <c r="I277" s="1"/>
      <c r="J277" s="1"/>
      <c r="K277" s="1"/>
      <c r="L277" s="1"/>
      <c r="M277" s="1"/>
      <c r="N277" s="1"/>
      <c r="O277" s="1"/>
      <c r="P277" s="1"/>
      <c r="Q277" s="1"/>
      <c r="R277" s="1"/>
      <c r="S277" s="1"/>
      <c r="T277" s="1"/>
      <c r="U277" s="1"/>
      <c r="V277" s="1"/>
    </row>
    <row r="278" spans="1:22" ht="12.75">
      <c r="A278" s="132"/>
      <c r="B278" s="1"/>
      <c r="C278" s="1"/>
      <c r="D278" s="1"/>
      <c r="E278" s="1"/>
      <c r="F278" s="1"/>
      <c r="G278" s="1"/>
      <c r="H278" s="1"/>
      <c r="I278" s="1"/>
      <c r="J278" s="1"/>
      <c r="K278" s="1"/>
      <c r="L278" s="1"/>
      <c r="M278" s="1"/>
      <c r="N278" s="1"/>
      <c r="O278" s="1"/>
      <c r="P278" s="1"/>
      <c r="Q278" s="1"/>
      <c r="R278" s="1"/>
      <c r="S278" s="1"/>
      <c r="T278" s="1"/>
      <c r="U278" s="1"/>
      <c r="V278" s="1"/>
    </row>
    <row r="279" spans="1:22" ht="12.75">
      <c r="A279" s="132"/>
      <c r="B279" s="1"/>
      <c r="C279" s="1"/>
      <c r="D279" s="1"/>
      <c r="E279" s="1"/>
      <c r="F279" s="1"/>
      <c r="G279" s="1"/>
      <c r="H279" s="1"/>
      <c r="I279" s="1"/>
      <c r="J279" s="1"/>
      <c r="K279" s="1"/>
      <c r="L279" s="1"/>
      <c r="M279" s="1"/>
      <c r="N279" s="1"/>
      <c r="O279" s="1"/>
      <c r="P279" s="1"/>
      <c r="Q279" s="1"/>
      <c r="R279" s="1"/>
      <c r="S279" s="1"/>
      <c r="T279" s="1"/>
      <c r="U279" s="1"/>
      <c r="V279" s="1"/>
    </row>
    <row r="280" spans="1:22" ht="12.75">
      <c r="A280" s="132"/>
      <c r="B280" s="1"/>
      <c r="C280" s="1"/>
      <c r="D280" s="1"/>
      <c r="E280" s="1"/>
      <c r="F280" s="1"/>
      <c r="G280" s="1"/>
      <c r="H280" s="1"/>
      <c r="I280" s="1"/>
      <c r="J280" s="1"/>
      <c r="K280" s="1"/>
      <c r="L280" s="1"/>
      <c r="M280" s="1"/>
      <c r="N280" s="1"/>
      <c r="O280" s="1"/>
      <c r="P280" s="1"/>
      <c r="Q280" s="1"/>
      <c r="R280" s="1"/>
      <c r="S280" s="1"/>
      <c r="T280" s="1"/>
      <c r="U280" s="1"/>
      <c r="V280" s="1"/>
    </row>
    <row r="281" spans="1:22" ht="12.75">
      <c r="A281" s="132"/>
      <c r="B281" s="1"/>
      <c r="C281" s="1"/>
      <c r="D281" s="1"/>
      <c r="E281" s="1"/>
      <c r="F281" s="1"/>
      <c r="G281" s="1"/>
      <c r="H281" s="1"/>
      <c r="I281" s="1"/>
      <c r="J281" s="1"/>
      <c r="K281" s="1"/>
      <c r="L281" s="1"/>
      <c r="M281" s="1"/>
      <c r="N281" s="1"/>
      <c r="O281" s="1"/>
      <c r="P281" s="1"/>
      <c r="Q281" s="1"/>
      <c r="R281" s="1"/>
      <c r="S281" s="1"/>
      <c r="T281" s="1"/>
      <c r="U281" s="1"/>
      <c r="V281" s="1"/>
    </row>
    <row r="282" spans="1:22" ht="12.75">
      <c r="A282" s="132"/>
      <c r="B282" s="1"/>
      <c r="C282" s="1"/>
      <c r="D282" s="1"/>
      <c r="E282" s="1"/>
      <c r="F282" s="1"/>
      <c r="G282" s="1"/>
      <c r="H282" s="1"/>
      <c r="I282" s="1"/>
      <c r="J282" s="1"/>
      <c r="K282" s="1"/>
      <c r="L282" s="1"/>
      <c r="M282" s="1"/>
      <c r="N282" s="1"/>
      <c r="O282" s="1"/>
      <c r="P282" s="1"/>
      <c r="Q282" s="1"/>
      <c r="R282" s="1"/>
      <c r="S282" s="1"/>
      <c r="T282" s="1"/>
      <c r="U282" s="1"/>
      <c r="V282" s="1"/>
    </row>
    <row r="283" spans="1:22" ht="12.75">
      <c r="A283" s="132"/>
      <c r="B283" s="1"/>
      <c r="C283" s="1"/>
      <c r="D283" s="1"/>
      <c r="E283" s="1"/>
      <c r="F283" s="1"/>
      <c r="G283" s="1"/>
      <c r="H283" s="1"/>
      <c r="I283" s="1"/>
      <c r="J283" s="1"/>
      <c r="K283" s="1"/>
      <c r="L283" s="1"/>
      <c r="M283" s="1"/>
      <c r="N283" s="1"/>
      <c r="O283" s="1"/>
      <c r="P283" s="1"/>
      <c r="Q283" s="1"/>
      <c r="R283" s="1"/>
      <c r="S283" s="1"/>
      <c r="T283" s="1"/>
      <c r="U283" s="1"/>
      <c r="V283" s="1"/>
    </row>
    <row r="284" spans="1:22" ht="12.75">
      <c r="A284" s="132"/>
      <c r="B284" s="1"/>
      <c r="C284" s="1"/>
      <c r="D284" s="1"/>
      <c r="E284" s="1"/>
      <c r="F284" s="1"/>
      <c r="G284" s="1"/>
      <c r="H284" s="1"/>
      <c r="I284" s="1"/>
      <c r="J284" s="1"/>
      <c r="K284" s="1"/>
      <c r="L284" s="1"/>
      <c r="M284" s="1"/>
      <c r="N284" s="1"/>
      <c r="O284" s="1"/>
      <c r="P284" s="1"/>
      <c r="Q284" s="1"/>
      <c r="R284" s="1"/>
      <c r="S284" s="1"/>
      <c r="T284" s="1"/>
      <c r="U284" s="1"/>
      <c r="V284" s="1"/>
    </row>
    <row r="285" spans="1:22" ht="12.75">
      <c r="A285" s="132"/>
      <c r="B285" s="1"/>
      <c r="C285" s="1"/>
      <c r="D285" s="1"/>
      <c r="E285" s="1"/>
      <c r="F285" s="1"/>
      <c r="G285" s="1"/>
      <c r="H285" s="1"/>
      <c r="I285" s="1"/>
      <c r="J285" s="1"/>
      <c r="K285" s="1"/>
      <c r="L285" s="1"/>
      <c r="M285" s="1"/>
      <c r="N285" s="1"/>
      <c r="O285" s="1"/>
      <c r="P285" s="1"/>
      <c r="Q285" s="1"/>
      <c r="R285" s="1"/>
      <c r="S285" s="1"/>
      <c r="T285" s="1"/>
      <c r="U285" s="1"/>
      <c r="V285" s="1"/>
    </row>
    <row r="286" spans="1:22" ht="12.75">
      <c r="A286" s="132"/>
      <c r="B286" s="1"/>
      <c r="C286" s="1"/>
      <c r="D286" s="1"/>
      <c r="E286" s="1"/>
      <c r="F286" s="1"/>
      <c r="G286" s="1"/>
      <c r="H286" s="1"/>
      <c r="I286" s="1"/>
      <c r="J286" s="1"/>
      <c r="K286" s="1"/>
      <c r="L286" s="1"/>
      <c r="M286" s="1"/>
      <c r="N286" s="1"/>
      <c r="O286" s="1"/>
      <c r="P286" s="1"/>
      <c r="Q286" s="1"/>
      <c r="R286" s="1"/>
      <c r="S286" s="1"/>
      <c r="T286" s="1"/>
      <c r="U286" s="1"/>
      <c r="V286" s="1"/>
    </row>
    <row r="287" spans="1:22" ht="12.75">
      <c r="A287" s="132"/>
      <c r="B287" s="1"/>
      <c r="C287" s="1"/>
      <c r="D287" s="1"/>
      <c r="E287" s="1"/>
      <c r="F287" s="1"/>
      <c r="G287" s="1"/>
      <c r="H287" s="1"/>
      <c r="I287" s="1"/>
      <c r="J287" s="1"/>
      <c r="K287" s="1"/>
      <c r="L287" s="1"/>
      <c r="M287" s="1"/>
      <c r="N287" s="1"/>
      <c r="O287" s="1"/>
      <c r="P287" s="1"/>
      <c r="Q287" s="1"/>
      <c r="R287" s="1"/>
      <c r="S287" s="1"/>
      <c r="T287" s="1"/>
      <c r="U287" s="1"/>
      <c r="V287" s="1"/>
    </row>
    <row r="288" spans="1:22" ht="12.75">
      <c r="A288" s="132"/>
      <c r="B288" s="1"/>
      <c r="C288" s="1"/>
      <c r="D288" s="1"/>
      <c r="E288" s="1"/>
      <c r="F288" s="1"/>
      <c r="G288" s="1"/>
      <c r="H288" s="1"/>
      <c r="I288" s="1"/>
      <c r="J288" s="1"/>
      <c r="K288" s="1"/>
      <c r="L288" s="1"/>
      <c r="M288" s="1"/>
      <c r="N288" s="1"/>
      <c r="O288" s="1"/>
      <c r="P288" s="1"/>
      <c r="Q288" s="1"/>
      <c r="R288" s="1"/>
      <c r="S288" s="1"/>
      <c r="T288" s="1"/>
      <c r="U288" s="1"/>
      <c r="V288" s="1"/>
    </row>
    <row r="289" spans="1:22" ht="12.75">
      <c r="A289" s="132"/>
      <c r="B289" s="1"/>
      <c r="C289" s="1"/>
      <c r="D289" s="1"/>
      <c r="E289" s="1"/>
      <c r="F289" s="1"/>
      <c r="G289" s="1"/>
      <c r="H289" s="1"/>
      <c r="I289" s="1"/>
      <c r="J289" s="1"/>
      <c r="K289" s="1"/>
      <c r="L289" s="1"/>
      <c r="M289" s="1"/>
      <c r="N289" s="1"/>
      <c r="O289" s="1"/>
      <c r="P289" s="1"/>
      <c r="Q289" s="1"/>
      <c r="R289" s="1"/>
      <c r="S289" s="1"/>
      <c r="T289" s="1"/>
      <c r="U289" s="1"/>
      <c r="V289" s="1"/>
    </row>
    <row r="290" spans="1:22" ht="12.75">
      <c r="A290" s="132"/>
      <c r="B290" s="1"/>
      <c r="C290" s="1"/>
      <c r="D290" s="1"/>
      <c r="E290" s="1"/>
      <c r="F290" s="1"/>
      <c r="G290" s="1"/>
      <c r="H290" s="1"/>
      <c r="I290" s="1"/>
      <c r="J290" s="1"/>
      <c r="K290" s="1"/>
      <c r="L290" s="1"/>
      <c r="M290" s="1"/>
      <c r="N290" s="1"/>
      <c r="O290" s="1"/>
      <c r="P290" s="1"/>
      <c r="Q290" s="1"/>
      <c r="R290" s="1"/>
      <c r="S290" s="1"/>
      <c r="T290" s="1"/>
      <c r="U290" s="1"/>
      <c r="V290" s="1"/>
    </row>
    <row r="291" spans="1:22" ht="12.75">
      <c r="A291" s="132"/>
      <c r="B291" s="1"/>
      <c r="C291" s="1"/>
      <c r="D291" s="1"/>
      <c r="E291" s="1"/>
      <c r="F291" s="1"/>
      <c r="G291" s="1"/>
      <c r="H291" s="1"/>
      <c r="I291" s="1"/>
      <c r="J291" s="1"/>
      <c r="K291" s="1"/>
      <c r="L291" s="1"/>
      <c r="M291" s="1"/>
      <c r="N291" s="1"/>
      <c r="O291" s="1"/>
      <c r="P291" s="1"/>
      <c r="Q291" s="1"/>
      <c r="R291" s="1"/>
      <c r="S291" s="1"/>
      <c r="T291" s="1"/>
      <c r="U291" s="1"/>
      <c r="V291" s="1"/>
    </row>
    <row r="292" spans="1:22" ht="12.75">
      <c r="A292" s="132"/>
      <c r="B292" s="1"/>
      <c r="C292" s="1"/>
      <c r="D292" s="1"/>
      <c r="E292" s="1"/>
      <c r="F292" s="1"/>
      <c r="G292" s="1"/>
      <c r="H292" s="1"/>
      <c r="I292" s="1"/>
      <c r="J292" s="1"/>
      <c r="K292" s="1"/>
      <c r="L292" s="1"/>
      <c r="M292" s="1"/>
      <c r="N292" s="1"/>
      <c r="O292" s="1"/>
      <c r="P292" s="1"/>
      <c r="Q292" s="1"/>
      <c r="R292" s="1"/>
      <c r="S292" s="1"/>
      <c r="T292" s="1"/>
      <c r="U292" s="1"/>
      <c r="V292" s="1"/>
    </row>
    <row r="293" spans="1:22" ht="12.75">
      <c r="A293" s="132"/>
      <c r="B293" s="1"/>
      <c r="C293" s="1"/>
      <c r="D293" s="1"/>
      <c r="E293" s="1"/>
      <c r="F293" s="1"/>
      <c r="G293" s="1"/>
      <c r="H293" s="1"/>
      <c r="I293" s="1"/>
      <c r="J293" s="1"/>
      <c r="K293" s="1"/>
      <c r="L293" s="1"/>
      <c r="M293" s="1"/>
      <c r="N293" s="1"/>
      <c r="O293" s="1"/>
      <c r="P293" s="1"/>
      <c r="Q293" s="1"/>
      <c r="R293" s="1"/>
      <c r="S293" s="1"/>
      <c r="T293" s="1"/>
      <c r="U293" s="1"/>
      <c r="V293" s="1"/>
    </row>
    <row r="294" spans="1:22" ht="12.75">
      <c r="A294" s="132"/>
      <c r="B294" s="1"/>
      <c r="C294" s="1"/>
      <c r="D294" s="1"/>
      <c r="E294" s="1"/>
      <c r="F294" s="1"/>
      <c r="G294" s="1"/>
      <c r="H294" s="1"/>
      <c r="I294" s="1"/>
      <c r="J294" s="1"/>
      <c r="K294" s="1"/>
      <c r="L294" s="1"/>
      <c r="M294" s="1"/>
      <c r="N294" s="1"/>
      <c r="O294" s="1"/>
      <c r="P294" s="1"/>
      <c r="Q294" s="1"/>
      <c r="R294" s="1"/>
      <c r="S294" s="1"/>
      <c r="T294" s="1"/>
      <c r="U294" s="1"/>
      <c r="V294" s="1"/>
    </row>
    <row r="295" spans="1:22" ht="12.75">
      <c r="A295" s="132"/>
      <c r="B295" s="1"/>
      <c r="C295" s="1"/>
      <c r="D295" s="1"/>
      <c r="E295" s="1"/>
      <c r="F295" s="1"/>
      <c r="G295" s="1"/>
      <c r="H295" s="1"/>
      <c r="I295" s="1"/>
      <c r="J295" s="1"/>
      <c r="K295" s="1"/>
      <c r="L295" s="1"/>
      <c r="M295" s="1"/>
      <c r="N295" s="1"/>
      <c r="O295" s="1"/>
      <c r="P295" s="1"/>
      <c r="Q295" s="1"/>
      <c r="R295" s="1"/>
      <c r="S295" s="1"/>
      <c r="T295" s="1"/>
      <c r="U295" s="1"/>
      <c r="V295" s="1"/>
    </row>
    <row r="296" spans="1:22" ht="12.75">
      <c r="A296" s="132"/>
      <c r="B296" s="1"/>
      <c r="C296" s="1"/>
      <c r="D296" s="1"/>
      <c r="E296" s="1"/>
      <c r="F296" s="1"/>
      <c r="G296" s="1"/>
      <c r="H296" s="1"/>
      <c r="I296" s="1"/>
      <c r="J296" s="1"/>
      <c r="K296" s="1"/>
      <c r="L296" s="1"/>
      <c r="M296" s="1"/>
      <c r="N296" s="1"/>
      <c r="O296" s="1"/>
      <c r="P296" s="1"/>
      <c r="Q296" s="1"/>
      <c r="R296" s="1"/>
      <c r="S296" s="1"/>
      <c r="T296" s="1"/>
      <c r="U296" s="1"/>
      <c r="V296" s="1"/>
    </row>
    <row r="297" spans="1:22" ht="12.75">
      <c r="A297" s="132"/>
      <c r="B297" s="1"/>
      <c r="C297" s="1"/>
      <c r="D297" s="1"/>
      <c r="E297" s="1"/>
      <c r="F297" s="1"/>
      <c r="G297" s="1"/>
      <c r="H297" s="1"/>
      <c r="I297" s="1"/>
      <c r="J297" s="1"/>
      <c r="K297" s="1"/>
      <c r="L297" s="1"/>
      <c r="M297" s="1"/>
      <c r="N297" s="1"/>
      <c r="O297" s="1"/>
      <c r="P297" s="1"/>
      <c r="Q297" s="1"/>
      <c r="R297" s="1"/>
      <c r="S297" s="1"/>
      <c r="T297" s="1"/>
      <c r="U297" s="1"/>
      <c r="V297" s="1"/>
    </row>
    <row r="298" spans="1:22" ht="12.75">
      <c r="A298" s="132"/>
      <c r="B298" s="1"/>
      <c r="C298" s="1"/>
      <c r="D298" s="1"/>
      <c r="E298" s="1"/>
      <c r="F298" s="1"/>
      <c r="G298" s="1"/>
      <c r="H298" s="1"/>
      <c r="I298" s="1"/>
      <c r="J298" s="1"/>
      <c r="K298" s="1"/>
      <c r="L298" s="1"/>
      <c r="M298" s="1"/>
      <c r="N298" s="1"/>
      <c r="O298" s="1"/>
      <c r="P298" s="1"/>
      <c r="Q298" s="1"/>
      <c r="R298" s="1"/>
      <c r="S298" s="1"/>
      <c r="T298" s="1"/>
      <c r="U298" s="1"/>
      <c r="V298" s="1"/>
    </row>
    <row r="299" spans="1:22" ht="12.75">
      <c r="A299" s="132"/>
      <c r="B299" s="1"/>
      <c r="C299" s="1"/>
      <c r="D299" s="1"/>
      <c r="E299" s="1"/>
      <c r="F299" s="1"/>
      <c r="G299" s="1"/>
      <c r="H299" s="1"/>
      <c r="I299" s="1"/>
      <c r="J299" s="1"/>
      <c r="K299" s="1"/>
      <c r="L299" s="1"/>
      <c r="M299" s="1"/>
      <c r="N299" s="1"/>
      <c r="O299" s="1"/>
      <c r="P299" s="1"/>
      <c r="Q299" s="1"/>
      <c r="R299" s="1"/>
      <c r="S299" s="1"/>
      <c r="T299" s="1"/>
      <c r="U299" s="1"/>
      <c r="V299" s="1"/>
    </row>
    <row r="300" spans="1:22" ht="12.75">
      <c r="A300" s="132"/>
      <c r="B300" s="1"/>
      <c r="C300" s="1"/>
      <c r="D300" s="1"/>
      <c r="E300" s="1"/>
      <c r="F300" s="1"/>
      <c r="G300" s="1"/>
      <c r="H300" s="1"/>
      <c r="I300" s="1"/>
      <c r="J300" s="1"/>
      <c r="K300" s="1"/>
      <c r="L300" s="1"/>
      <c r="M300" s="1"/>
      <c r="N300" s="1"/>
      <c r="O300" s="1"/>
      <c r="P300" s="1"/>
      <c r="Q300" s="1"/>
      <c r="R300" s="1"/>
      <c r="S300" s="1"/>
      <c r="T300" s="1"/>
      <c r="U300" s="1"/>
      <c r="V300" s="1"/>
    </row>
    <row r="301" spans="1:22" ht="12.75">
      <c r="A301" s="132"/>
      <c r="B301" s="1"/>
      <c r="C301" s="1"/>
      <c r="D301" s="1"/>
      <c r="E301" s="1"/>
      <c r="F301" s="1"/>
      <c r="G301" s="1"/>
      <c r="H301" s="1"/>
      <c r="I301" s="1"/>
      <c r="J301" s="1"/>
      <c r="K301" s="1"/>
      <c r="L301" s="1"/>
      <c r="M301" s="1"/>
      <c r="N301" s="1"/>
      <c r="O301" s="1"/>
      <c r="P301" s="1"/>
      <c r="Q301" s="1"/>
      <c r="R301" s="1"/>
      <c r="S301" s="1"/>
      <c r="T301" s="1"/>
      <c r="U301" s="1"/>
      <c r="V301" s="1"/>
    </row>
    <row r="302" spans="1:22" ht="12.75">
      <c r="A302" s="132"/>
      <c r="B302" s="1"/>
      <c r="C302" s="1"/>
      <c r="D302" s="1"/>
      <c r="E302" s="1"/>
      <c r="F302" s="1"/>
      <c r="G302" s="1"/>
      <c r="H302" s="1"/>
      <c r="I302" s="1"/>
      <c r="J302" s="1"/>
      <c r="K302" s="1"/>
      <c r="L302" s="1"/>
      <c r="M302" s="1"/>
      <c r="N302" s="1"/>
      <c r="O302" s="1"/>
      <c r="P302" s="1"/>
      <c r="Q302" s="1"/>
      <c r="R302" s="1"/>
      <c r="S302" s="1"/>
      <c r="T302" s="1"/>
      <c r="U302" s="1"/>
      <c r="V302" s="1"/>
    </row>
    <row r="303" spans="1:22" ht="12.75">
      <c r="A303" s="132"/>
      <c r="B303" s="1"/>
      <c r="C303" s="1"/>
      <c r="D303" s="1"/>
      <c r="E303" s="1"/>
      <c r="F303" s="1"/>
      <c r="G303" s="1"/>
      <c r="H303" s="1"/>
      <c r="I303" s="1"/>
      <c r="J303" s="1"/>
      <c r="K303" s="1"/>
      <c r="L303" s="1"/>
      <c r="M303" s="1"/>
      <c r="N303" s="1"/>
      <c r="O303" s="1"/>
      <c r="P303" s="1"/>
      <c r="Q303" s="1"/>
      <c r="R303" s="1"/>
      <c r="S303" s="1"/>
      <c r="T303" s="1"/>
      <c r="U303" s="1"/>
      <c r="V303" s="1"/>
    </row>
    <row r="304" spans="1:22" ht="12.75">
      <c r="A304" s="132"/>
      <c r="B304" s="1"/>
      <c r="C304" s="1"/>
      <c r="D304" s="1"/>
      <c r="E304" s="1"/>
      <c r="F304" s="1"/>
      <c r="G304" s="1"/>
      <c r="H304" s="1"/>
      <c r="I304" s="1"/>
      <c r="J304" s="1"/>
      <c r="K304" s="1"/>
      <c r="L304" s="1"/>
      <c r="M304" s="1"/>
      <c r="N304" s="1"/>
      <c r="O304" s="1"/>
      <c r="P304" s="1"/>
      <c r="Q304" s="1"/>
      <c r="R304" s="1"/>
      <c r="S304" s="1"/>
      <c r="T304" s="1"/>
      <c r="U304" s="1"/>
      <c r="V304" s="1"/>
    </row>
    <row r="305" spans="1:22" ht="12.75">
      <c r="A305" s="132"/>
      <c r="B305" s="1"/>
      <c r="C305" s="1"/>
      <c r="D305" s="1"/>
      <c r="E305" s="1"/>
      <c r="F305" s="1"/>
      <c r="G305" s="1"/>
      <c r="H305" s="1"/>
      <c r="I305" s="1"/>
      <c r="J305" s="1"/>
      <c r="K305" s="1"/>
      <c r="L305" s="1"/>
      <c r="M305" s="1"/>
      <c r="N305" s="1"/>
      <c r="O305" s="1"/>
      <c r="P305" s="1"/>
      <c r="Q305" s="1"/>
      <c r="R305" s="1"/>
      <c r="S305" s="1"/>
      <c r="T305" s="1"/>
      <c r="U305" s="1"/>
      <c r="V305" s="1"/>
    </row>
    <row r="306" spans="1:22" ht="12.75">
      <c r="A306" s="132"/>
      <c r="B306" s="1"/>
      <c r="C306" s="1"/>
      <c r="D306" s="1"/>
      <c r="E306" s="1"/>
      <c r="F306" s="1"/>
      <c r="G306" s="1"/>
      <c r="H306" s="1"/>
      <c r="I306" s="1"/>
      <c r="J306" s="1"/>
      <c r="K306" s="1"/>
      <c r="L306" s="1"/>
      <c r="M306" s="1"/>
      <c r="N306" s="1"/>
      <c r="O306" s="1"/>
      <c r="P306" s="1"/>
      <c r="Q306" s="1"/>
      <c r="R306" s="1"/>
      <c r="S306" s="1"/>
      <c r="T306" s="1"/>
      <c r="U306" s="1"/>
      <c r="V306" s="1"/>
    </row>
    <row r="307" spans="1:22" ht="12.75">
      <c r="A307" s="132"/>
      <c r="B307" s="1"/>
      <c r="C307" s="1"/>
      <c r="D307" s="1"/>
      <c r="E307" s="1"/>
      <c r="F307" s="1"/>
      <c r="G307" s="1"/>
      <c r="H307" s="1"/>
      <c r="I307" s="1"/>
      <c r="J307" s="1"/>
      <c r="K307" s="1"/>
      <c r="L307" s="1"/>
      <c r="M307" s="1"/>
      <c r="N307" s="1"/>
      <c r="O307" s="1"/>
      <c r="P307" s="1"/>
      <c r="Q307" s="1"/>
      <c r="R307" s="1"/>
      <c r="S307" s="1"/>
      <c r="T307" s="1"/>
      <c r="U307" s="1"/>
      <c r="V307" s="1"/>
    </row>
    <row r="308" spans="1:22" ht="12.75">
      <c r="A308" s="132"/>
      <c r="B308" s="1"/>
      <c r="C308" s="1"/>
      <c r="D308" s="1"/>
      <c r="E308" s="1"/>
      <c r="F308" s="1"/>
      <c r="G308" s="1"/>
      <c r="H308" s="1"/>
      <c r="I308" s="1"/>
      <c r="J308" s="1"/>
      <c r="K308" s="1"/>
      <c r="L308" s="1"/>
      <c r="M308" s="1"/>
      <c r="N308" s="1"/>
      <c r="O308" s="1"/>
      <c r="P308" s="1"/>
      <c r="Q308" s="1"/>
      <c r="R308" s="1"/>
      <c r="S308" s="1"/>
      <c r="T308" s="1"/>
      <c r="U308" s="1"/>
      <c r="V308" s="1"/>
    </row>
    <row r="309" spans="1:22" ht="12.75">
      <c r="A309" s="132"/>
      <c r="B309" s="1"/>
      <c r="C309" s="1"/>
      <c r="D309" s="1"/>
      <c r="E309" s="1"/>
      <c r="F309" s="1"/>
      <c r="G309" s="1"/>
      <c r="H309" s="1"/>
      <c r="I309" s="1"/>
      <c r="J309" s="1"/>
      <c r="K309" s="1"/>
      <c r="L309" s="1"/>
      <c r="M309" s="1"/>
      <c r="N309" s="1"/>
      <c r="O309" s="1"/>
      <c r="P309" s="1"/>
      <c r="Q309" s="1"/>
      <c r="R309" s="1"/>
      <c r="S309" s="1"/>
      <c r="T309" s="1"/>
      <c r="U309" s="1"/>
      <c r="V309" s="1"/>
    </row>
    <row r="310" spans="1:22" ht="12.75">
      <c r="A310" s="132"/>
      <c r="B310" s="1"/>
      <c r="C310" s="1"/>
      <c r="D310" s="1"/>
      <c r="E310" s="1"/>
      <c r="F310" s="1"/>
      <c r="G310" s="1"/>
      <c r="H310" s="1"/>
      <c r="I310" s="1"/>
      <c r="J310" s="1"/>
      <c r="K310" s="1"/>
      <c r="L310" s="1"/>
      <c r="M310" s="1"/>
      <c r="N310" s="1"/>
      <c r="O310" s="1"/>
      <c r="P310" s="1"/>
      <c r="Q310" s="1"/>
      <c r="R310" s="1"/>
      <c r="S310" s="1"/>
      <c r="T310" s="1"/>
      <c r="U310" s="1"/>
      <c r="V310" s="1"/>
    </row>
    <row r="311" spans="1:22" ht="12.75">
      <c r="A311" s="132"/>
      <c r="B311" s="1"/>
      <c r="C311" s="1"/>
      <c r="D311" s="1"/>
      <c r="E311" s="1"/>
      <c r="F311" s="1"/>
      <c r="G311" s="1"/>
      <c r="H311" s="1"/>
      <c r="I311" s="1"/>
      <c r="J311" s="1"/>
      <c r="K311" s="1"/>
      <c r="L311" s="1"/>
      <c r="M311" s="1"/>
      <c r="N311" s="1"/>
      <c r="O311" s="1"/>
      <c r="P311" s="1"/>
      <c r="Q311" s="1"/>
      <c r="R311" s="1"/>
      <c r="S311" s="1"/>
      <c r="T311" s="1"/>
      <c r="U311" s="1"/>
      <c r="V311" s="1"/>
    </row>
    <row r="312" spans="1:22" ht="12.75">
      <c r="A312" s="132"/>
      <c r="B312" s="1"/>
      <c r="C312" s="1"/>
      <c r="D312" s="1"/>
      <c r="E312" s="1"/>
      <c r="F312" s="1"/>
      <c r="G312" s="1"/>
      <c r="H312" s="1"/>
      <c r="I312" s="1"/>
      <c r="J312" s="1"/>
      <c r="K312" s="1"/>
      <c r="L312" s="1"/>
      <c r="M312" s="1"/>
      <c r="N312" s="1"/>
      <c r="O312" s="1"/>
      <c r="P312" s="1"/>
      <c r="Q312" s="1"/>
      <c r="R312" s="1"/>
      <c r="S312" s="1"/>
      <c r="T312" s="1"/>
      <c r="U312" s="1"/>
      <c r="V312" s="1"/>
    </row>
    <row r="313" spans="1:22" ht="12.75">
      <c r="A313" s="132"/>
      <c r="B313" s="1"/>
      <c r="C313" s="1"/>
      <c r="D313" s="1"/>
      <c r="E313" s="1"/>
      <c r="F313" s="1"/>
      <c r="G313" s="1"/>
      <c r="H313" s="1"/>
      <c r="I313" s="1"/>
      <c r="J313" s="1"/>
      <c r="K313" s="1"/>
      <c r="L313" s="1"/>
      <c r="M313" s="1"/>
      <c r="N313" s="1"/>
      <c r="O313" s="1"/>
      <c r="P313" s="1"/>
      <c r="Q313" s="1"/>
      <c r="R313" s="1"/>
      <c r="S313" s="1"/>
      <c r="T313" s="1"/>
      <c r="U313" s="1"/>
      <c r="V313" s="1"/>
    </row>
    <row r="314" spans="1:22" ht="12.75">
      <c r="A314" s="132"/>
      <c r="B314" s="1"/>
      <c r="C314" s="1"/>
      <c r="D314" s="1"/>
      <c r="E314" s="1"/>
      <c r="F314" s="1"/>
      <c r="G314" s="1"/>
      <c r="H314" s="1"/>
      <c r="I314" s="1"/>
      <c r="J314" s="1"/>
      <c r="K314" s="1"/>
      <c r="L314" s="1"/>
      <c r="M314" s="1"/>
      <c r="N314" s="1"/>
      <c r="O314" s="1"/>
      <c r="P314" s="1"/>
      <c r="Q314" s="1"/>
      <c r="R314" s="1"/>
      <c r="S314" s="1"/>
      <c r="T314" s="1"/>
      <c r="U314" s="1"/>
      <c r="V314" s="1"/>
    </row>
    <row r="315" spans="1:22" ht="12.75">
      <c r="A315" s="132"/>
      <c r="B315" s="1"/>
      <c r="C315" s="1"/>
      <c r="D315" s="1"/>
      <c r="E315" s="1"/>
      <c r="F315" s="1"/>
      <c r="G315" s="1"/>
      <c r="H315" s="1"/>
      <c r="I315" s="1"/>
      <c r="J315" s="1"/>
      <c r="K315" s="1"/>
      <c r="L315" s="1"/>
      <c r="M315" s="1"/>
      <c r="N315" s="1"/>
      <c r="O315" s="1"/>
      <c r="P315" s="1"/>
      <c r="Q315" s="1"/>
      <c r="R315" s="1"/>
      <c r="S315" s="1"/>
      <c r="T315" s="1"/>
      <c r="U315" s="1"/>
      <c r="V315" s="1"/>
    </row>
    <row r="316" spans="1:22" ht="12.75">
      <c r="A316" s="132"/>
      <c r="B316" s="1"/>
      <c r="C316" s="1"/>
      <c r="D316" s="1"/>
      <c r="E316" s="1"/>
      <c r="F316" s="1"/>
      <c r="G316" s="1"/>
      <c r="H316" s="1"/>
      <c r="I316" s="1"/>
      <c r="J316" s="1"/>
      <c r="K316" s="1"/>
      <c r="L316" s="1"/>
      <c r="M316" s="1"/>
      <c r="N316" s="1"/>
      <c r="O316" s="1"/>
      <c r="P316" s="1"/>
      <c r="Q316" s="1"/>
      <c r="R316" s="1"/>
      <c r="S316" s="1"/>
      <c r="T316" s="1"/>
      <c r="U316" s="1"/>
      <c r="V316" s="1"/>
    </row>
    <row r="317" spans="1:22" ht="12.75">
      <c r="A317" s="132"/>
      <c r="B317" s="1"/>
      <c r="C317" s="1"/>
      <c r="D317" s="1"/>
      <c r="E317" s="1"/>
      <c r="F317" s="1"/>
      <c r="G317" s="1"/>
      <c r="H317" s="1"/>
      <c r="I317" s="1"/>
      <c r="J317" s="1"/>
      <c r="K317" s="1"/>
      <c r="L317" s="1"/>
      <c r="M317" s="1"/>
      <c r="N317" s="1"/>
      <c r="O317" s="1"/>
      <c r="P317" s="1"/>
      <c r="Q317" s="1"/>
      <c r="R317" s="1"/>
      <c r="S317" s="1"/>
      <c r="T317" s="1"/>
      <c r="U317" s="1"/>
      <c r="V317" s="1"/>
    </row>
    <row r="318" spans="1:22" ht="12.75">
      <c r="A318" s="132"/>
      <c r="B318" s="1"/>
      <c r="C318" s="1"/>
      <c r="D318" s="1"/>
      <c r="E318" s="1"/>
      <c r="F318" s="1"/>
      <c r="G318" s="1"/>
      <c r="H318" s="1"/>
      <c r="I318" s="1"/>
      <c r="J318" s="1"/>
      <c r="K318" s="1"/>
      <c r="L318" s="1"/>
      <c r="M318" s="1"/>
      <c r="N318" s="1"/>
      <c r="O318" s="1"/>
      <c r="P318" s="1"/>
      <c r="Q318" s="1"/>
      <c r="R318" s="1"/>
      <c r="S318" s="1"/>
      <c r="T318" s="1"/>
      <c r="U318" s="1"/>
      <c r="V318" s="1"/>
    </row>
    <row r="319" spans="1:22" ht="12.75">
      <c r="A319" s="132"/>
      <c r="B319" s="1"/>
      <c r="C319" s="1"/>
      <c r="D319" s="1"/>
      <c r="E319" s="1"/>
      <c r="F319" s="1"/>
      <c r="G319" s="1"/>
      <c r="H319" s="1"/>
      <c r="I319" s="1"/>
      <c r="J319" s="1"/>
      <c r="K319" s="1"/>
      <c r="L319" s="1"/>
      <c r="M319" s="1"/>
      <c r="N319" s="1"/>
      <c r="O319" s="1"/>
      <c r="P319" s="1"/>
      <c r="Q319" s="1"/>
      <c r="R319" s="1"/>
      <c r="S319" s="1"/>
      <c r="T319" s="1"/>
      <c r="U319" s="1"/>
      <c r="V319" s="1"/>
    </row>
    <row r="320" spans="1:22" ht="12.75">
      <c r="A320" s="132"/>
      <c r="B320" s="1"/>
      <c r="C320" s="1"/>
      <c r="D320" s="1"/>
      <c r="E320" s="1"/>
      <c r="F320" s="1"/>
      <c r="G320" s="1"/>
      <c r="H320" s="1"/>
      <c r="I320" s="1"/>
      <c r="J320" s="1"/>
      <c r="K320" s="1"/>
      <c r="L320" s="1"/>
      <c r="M320" s="1"/>
      <c r="N320" s="1"/>
      <c r="O320" s="1"/>
      <c r="P320" s="1"/>
      <c r="Q320" s="1"/>
      <c r="R320" s="1"/>
      <c r="S320" s="1"/>
      <c r="T320" s="1"/>
      <c r="U320" s="1"/>
      <c r="V320" s="1"/>
    </row>
    <row r="321" spans="1:22" ht="12.75">
      <c r="A321" s="132"/>
      <c r="B321" s="1"/>
      <c r="C321" s="1"/>
      <c r="D321" s="1"/>
      <c r="E321" s="1"/>
      <c r="F321" s="1"/>
      <c r="G321" s="1"/>
      <c r="H321" s="1"/>
      <c r="I321" s="1"/>
      <c r="J321" s="1"/>
      <c r="K321" s="1"/>
      <c r="L321" s="1"/>
      <c r="M321" s="1"/>
      <c r="N321" s="1"/>
      <c r="O321" s="1"/>
      <c r="P321" s="1"/>
      <c r="Q321" s="1"/>
      <c r="R321" s="1"/>
      <c r="S321" s="1"/>
      <c r="T321" s="1"/>
      <c r="U321" s="1"/>
      <c r="V321" s="1"/>
    </row>
    <row r="322" spans="1:22" ht="12.75">
      <c r="A322" s="132"/>
      <c r="B322" s="1"/>
      <c r="C322" s="1"/>
      <c r="D322" s="1"/>
      <c r="E322" s="1"/>
      <c r="F322" s="1"/>
      <c r="G322" s="1"/>
      <c r="H322" s="1"/>
      <c r="I322" s="1"/>
      <c r="J322" s="1"/>
      <c r="K322" s="1"/>
      <c r="L322" s="1"/>
      <c r="M322" s="1"/>
      <c r="N322" s="1"/>
      <c r="O322" s="1"/>
      <c r="P322" s="1"/>
      <c r="Q322" s="1"/>
      <c r="R322" s="1"/>
      <c r="S322" s="1"/>
      <c r="T322" s="1"/>
      <c r="U322" s="1"/>
      <c r="V322" s="1"/>
    </row>
    <row r="323" spans="1:22" ht="12.75">
      <c r="A323" s="132"/>
      <c r="B323" s="1"/>
      <c r="C323" s="1"/>
      <c r="D323" s="1"/>
      <c r="E323" s="1"/>
      <c r="F323" s="1"/>
      <c r="G323" s="1"/>
      <c r="H323" s="1"/>
      <c r="I323" s="1"/>
      <c r="J323" s="1"/>
      <c r="K323" s="1"/>
      <c r="L323" s="1"/>
      <c r="M323" s="1"/>
      <c r="N323" s="1"/>
      <c r="O323" s="1"/>
      <c r="P323" s="1"/>
      <c r="Q323" s="1"/>
      <c r="R323" s="1"/>
      <c r="S323" s="1"/>
      <c r="T323" s="1"/>
      <c r="U323" s="1"/>
      <c r="V323" s="1"/>
    </row>
    <row r="324" spans="1:22" ht="12.75">
      <c r="A324" s="132"/>
      <c r="B324" s="1"/>
      <c r="C324" s="1"/>
      <c r="D324" s="1"/>
      <c r="E324" s="1"/>
      <c r="F324" s="1"/>
      <c r="G324" s="1"/>
      <c r="H324" s="1"/>
      <c r="I324" s="1"/>
      <c r="J324" s="1"/>
      <c r="K324" s="1"/>
      <c r="L324" s="1"/>
      <c r="M324" s="1"/>
      <c r="N324" s="1"/>
      <c r="O324" s="1"/>
      <c r="P324" s="1"/>
      <c r="Q324" s="1"/>
      <c r="R324" s="1"/>
      <c r="S324" s="1"/>
      <c r="T324" s="1"/>
      <c r="U324" s="1"/>
      <c r="V324" s="1"/>
    </row>
    <row r="325" spans="1:22" ht="12.75">
      <c r="A325" s="132"/>
      <c r="B325" s="1"/>
      <c r="C325" s="1"/>
      <c r="D325" s="1"/>
      <c r="E325" s="1"/>
      <c r="F325" s="1"/>
      <c r="G325" s="1"/>
      <c r="H325" s="1"/>
      <c r="I325" s="1"/>
      <c r="J325" s="1"/>
      <c r="K325" s="1"/>
      <c r="L325" s="1"/>
      <c r="M325" s="1"/>
      <c r="N325" s="1"/>
      <c r="O325" s="1"/>
      <c r="P325" s="1"/>
      <c r="Q325" s="1"/>
      <c r="R325" s="1"/>
      <c r="S325" s="1"/>
      <c r="T325" s="1"/>
      <c r="U325" s="1"/>
      <c r="V325" s="1"/>
    </row>
    <row r="326" spans="1:22" ht="12.75">
      <c r="A326" s="132"/>
      <c r="B326" s="1"/>
      <c r="C326" s="1"/>
      <c r="D326" s="1"/>
      <c r="E326" s="1"/>
      <c r="F326" s="1"/>
      <c r="G326" s="1"/>
      <c r="H326" s="1"/>
      <c r="I326" s="1"/>
      <c r="J326" s="1"/>
      <c r="K326" s="1"/>
      <c r="L326" s="1"/>
      <c r="M326" s="1"/>
      <c r="N326" s="1"/>
      <c r="O326" s="1"/>
      <c r="P326" s="1"/>
      <c r="Q326" s="1"/>
      <c r="R326" s="1"/>
      <c r="S326" s="1"/>
      <c r="T326" s="1"/>
      <c r="U326" s="1"/>
      <c r="V326" s="1"/>
    </row>
    <row r="327" spans="1:22" ht="12.75">
      <c r="A327" s="132"/>
      <c r="B327" s="1"/>
      <c r="C327" s="1"/>
      <c r="D327" s="1"/>
      <c r="E327" s="1"/>
      <c r="F327" s="1"/>
      <c r="G327" s="1"/>
      <c r="H327" s="1"/>
      <c r="I327" s="1"/>
      <c r="J327" s="1"/>
      <c r="K327" s="1"/>
      <c r="L327" s="1"/>
      <c r="M327" s="1"/>
      <c r="N327" s="1"/>
      <c r="O327" s="1"/>
      <c r="P327" s="1"/>
      <c r="Q327" s="1"/>
      <c r="R327" s="1"/>
      <c r="S327" s="1"/>
      <c r="T327" s="1"/>
      <c r="U327" s="1"/>
      <c r="V327" s="1"/>
    </row>
    <row r="328" spans="1:22" ht="12.75">
      <c r="A328" s="132"/>
      <c r="B328" s="1"/>
      <c r="C328" s="1"/>
      <c r="D328" s="1"/>
      <c r="E328" s="1"/>
      <c r="F328" s="1"/>
      <c r="G328" s="1"/>
      <c r="H328" s="1"/>
      <c r="I328" s="1"/>
      <c r="J328" s="1"/>
      <c r="K328" s="1"/>
      <c r="L328" s="1"/>
      <c r="M328" s="1"/>
      <c r="N328" s="1"/>
      <c r="O328" s="1"/>
      <c r="P328" s="1"/>
      <c r="Q328" s="1"/>
      <c r="R328" s="1"/>
      <c r="S328" s="1"/>
      <c r="T328" s="1"/>
      <c r="U328" s="1"/>
      <c r="V328" s="1"/>
    </row>
    <row r="329" spans="1:22" ht="12.75">
      <c r="A329" s="132"/>
      <c r="B329" s="1"/>
      <c r="C329" s="1"/>
      <c r="D329" s="1"/>
      <c r="E329" s="1"/>
      <c r="F329" s="1"/>
      <c r="G329" s="1"/>
      <c r="H329" s="1"/>
      <c r="I329" s="1"/>
      <c r="J329" s="1"/>
      <c r="K329" s="1"/>
      <c r="L329" s="1"/>
      <c r="M329" s="1"/>
      <c r="N329" s="1"/>
      <c r="O329" s="1"/>
      <c r="P329" s="1"/>
      <c r="Q329" s="1"/>
      <c r="R329" s="1"/>
      <c r="S329" s="1"/>
      <c r="T329" s="1"/>
      <c r="U329" s="1"/>
      <c r="V329" s="1"/>
    </row>
    <row r="330" spans="1:22" ht="12.75">
      <c r="A330" s="132"/>
      <c r="B330" s="1"/>
      <c r="C330" s="1"/>
      <c r="D330" s="1"/>
      <c r="E330" s="1"/>
      <c r="F330" s="1"/>
      <c r="G330" s="1"/>
      <c r="H330" s="1"/>
      <c r="I330" s="1"/>
      <c r="J330" s="1"/>
      <c r="K330" s="1"/>
      <c r="L330" s="1"/>
      <c r="M330" s="1"/>
      <c r="N330" s="1"/>
      <c r="O330" s="1"/>
      <c r="P330" s="1"/>
      <c r="Q330" s="1"/>
      <c r="R330" s="1"/>
      <c r="S330" s="1"/>
      <c r="T330" s="1"/>
      <c r="U330" s="1"/>
      <c r="V330" s="1"/>
    </row>
    <row r="331" spans="1:22" ht="12.75">
      <c r="A331" s="132"/>
      <c r="B331" s="1"/>
      <c r="C331" s="1"/>
      <c r="D331" s="1"/>
      <c r="E331" s="1"/>
      <c r="F331" s="1"/>
      <c r="G331" s="1"/>
      <c r="H331" s="1"/>
      <c r="I331" s="1"/>
      <c r="J331" s="1"/>
      <c r="K331" s="1"/>
      <c r="L331" s="1"/>
      <c r="M331" s="1"/>
      <c r="N331" s="1"/>
      <c r="O331" s="1"/>
      <c r="P331" s="1"/>
      <c r="Q331" s="1"/>
      <c r="R331" s="1"/>
      <c r="S331" s="1"/>
      <c r="T331" s="1"/>
      <c r="U331" s="1"/>
      <c r="V331" s="1"/>
    </row>
    <row r="332" spans="1:22" ht="12.75">
      <c r="A332" s="132"/>
      <c r="B332" s="1"/>
      <c r="C332" s="1"/>
      <c r="D332" s="1"/>
      <c r="E332" s="1"/>
      <c r="F332" s="1"/>
      <c r="G332" s="1"/>
      <c r="H332" s="1"/>
      <c r="I332" s="1"/>
      <c r="J332" s="1"/>
      <c r="K332" s="1"/>
      <c r="L332" s="1"/>
      <c r="M332" s="1"/>
      <c r="N332" s="1"/>
      <c r="O332" s="1"/>
      <c r="P332" s="1"/>
      <c r="Q332" s="1"/>
      <c r="R332" s="1"/>
      <c r="S332" s="1"/>
      <c r="T332" s="1"/>
      <c r="U332" s="1"/>
      <c r="V332" s="1"/>
    </row>
    <row r="333" spans="1:22" ht="12.75">
      <c r="A333" s="132"/>
      <c r="B333" s="1"/>
      <c r="C333" s="1"/>
      <c r="D333" s="1"/>
      <c r="E333" s="1"/>
      <c r="F333" s="1"/>
      <c r="G333" s="1"/>
      <c r="H333" s="1"/>
      <c r="I333" s="1"/>
      <c r="J333" s="1"/>
      <c r="K333" s="1"/>
      <c r="L333" s="1"/>
      <c r="M333" s="1"/>
      <c r="N333" s="1"/>
      <c r="O333" s="1"/>
      <c r="P333" s="1"/>
      <c r="Q333" s="1"/>
      <c r="R333" s="1"/>
      <c r="S333" s="1"/>
      <c r="T333" s="1"/>
      <c r="U333" s="1"/>
      <c r="V333" s="1"/>
    </row>
    <row r="334" spans="1:22" ht="12.75">
      <c r="A334" s="132"/>
      <c r="B334" s="1"/>
      <c r="C334" s="1"/>
      <c r="D334" s="1"/>
      <c r="E334" s="1"/>
      <c r="F334" s="1"/>
      <c r="G334" s="1"/>
      <c r="H334" s="1"/>
      <c r="I334" s="1"/>
      <c r="J334" s="1"/>
      <c r="K334" s="1"/>
      <c r="L334" s="1"/>
      <c r="M334" s="1"/>
      <c r="N334" s="1"/>
      <c r="O334" s="1"/>
      <c r="P334" s="1"/>
      <c r="Q334" s="1"/>
      <c r="R334" s="1"/>
      <c r="S334" s="1"/>
      <c r="T334" s="1"/>
      <c r="U334" s="1"/>
      <c r="V334" s="1"/>
    </row>
    <row r="335" spans="1:22" ht="12.75">
      <c r="A335" s="132"/>
      <c r="B335" s="1"/>
      <c r="C335" s="1"/>
      <c r="D335" s="1"/>
      <c r="E335" s="1"/>
      <c r="F335" s="1"/>
      <c r="G335" s="1"/>
      <c r="H335" s="1"/>
      <c r="I335" s="1"/>
      <c r="J335" s="1"/>
      <c r="K335" s="1"/>
      <c r="L335" s="1"/>
      <c r="M335" s="1"/>
      <c r="N335" s="1"/>
      <c r="O335" s="1"/>
      <c r="P335" s="1"/>
      <c r="Q335" s="1"/>
      <c r="R335" s="1"/>
      <c r="S335" s="1"/>
      <c r="T335" s="1"/>
      <c r="U335" s="1"/>
      <c r="V335" s="1"/>
    </row>
    <row r="336" spans="1:22" ht="12.75">
      <c r="A336" s="132"/>
      <c r="B336" s="1"/>
      <c r="C336" s="1"/>
      <c r="D336" s="1"/>
      <c r="E336" s="1"/>
      <c r="F336" s="1"/>
      <c r="G336" s="1"/>
      <c r="H336" s="1"/>
      <c r="I336" s="1"/>
      <c r="J336" s="1"/>
      <c r="K336" s="1"/>
      <c r="L336" s="1"/>
      <c r="M336" s="1"/>
      <c r="N336" s="1"/>
      <c r="O336" s="1"/>
      <c r="P336" s="1"/>
      <c r="Q336" s="1"/>
      <c r="R336" s="1"/>
      <c r="S336" s="1"/>
      <c r="T336" s="1"/>
      <c r="U336" s="1"/>
      <c r="V336" s="1"/>
    </row>
    <row r="337" spans="1:22" ht="12.75">
      <c r="A337" s="132"/>
      <c r="B337" s="1"/>
      <c r="C337" s="1"/>
      <c r="D337" s="1"/>
      <c r="E337" s="1"/>
      <c r="F337" s="1"/>
      <c r="G337" s="1"/>
      <c r="H337" s="1"/>
      <c r="I337" s="1"/>
      <c r="J337" s="1"/>
      <c r="K337" s="1"/>
      <c r="L337" s="1"/>
      <c r="M337" s="1"/>
      <c r="N337" s="1"/>
      <c r="O337" s="1"/>
      <c r="P337" s="1"/>
      <c r="Q337" s="1"/>
      <c r="R337" s="1"/>
      <c r="S337" s="1"/>
      <c r="T337" s="1"/>
      <c r="U337" s="1"/>
      <c r="V337" s="1"/>
    </row>
    <row r="338" spans="1:22" ht="12.75">
      <c r="A338" s="132"/>
      <c r="B338" s="1"/>
      <c r="C338" s="1"/>
      <c r="D338" s="1"/>
      <c r="E338" s="1"/>
      <c r="F338" s="1"/>
      <c r="G338" s="1"/>
      <c r="H338" s="1"/>
      <c r="I338" s="1"/>
      <c r="J338" s="1"/>
      <c r="K338" s="1"/>
      <c r="L338" s="1"/>
      <c r="M338" s="1"/>
      <c r="N338" s="1"/>
      <c r="O338" s="1"/>
      <c r="P338" s="1"/>
      <c r="Q338" s="1"/>
      <c r="R338" s="1"/>
      <c r="S338" s="1"/>
      <c r="T338" s="1"/>
      <c r="U338" s="1"/>
      <c r="V338" s="1"/>
    </row>
    <row r="339" spans="1:22" ht="12.75">
      <c r="A339" s="132"/>
      <c r="B339" s="1"/>
      <c r="C339" s="1"/>
      <c r="D339" s="1"/>
      <c r="E339" s="1"/>
      <c r="F339" s="1"/>
      <c r="G339" s="1"/>
      <c r="H339" s="1"/>
      <c r="I339" s="1"/>
      <c r="J339" s="1"/>
      <c r="K339" s="1"/>
      <c r="L339" s="1"/>
      <c r="M339" s="1"/>
      <c r="N339" s="1"/>
      <c r="O339" s="1"/>
      <c r="P339" s="1"/>
      <c r="Q339" s="1"/>
      <c r="R339" s="1"/>
      <c r="S339" s="1"/>
      <c r="T339" s="1"/>
      <c r="U339" s="1"/>
      <c r="V339" s="1"/>
    </row>
    <row r="340" spans="1:22" ht="12.75">
      <c r="A340" s="132"/>
      <c r="B340" s="1"/>
      <c r="C340" s="1"/>
      <c r="D340" s="1"/>
      <c r="E340" s="1"/>
      <c r="F340" s="1"/>
      <c r="G340" s="1"/>
      <c r="H340" s="1"/>
      <c r="I340" s="1"/>
      <c r="J340" s="1"/>
      <c r="K340" s="1"/>
      <c r="L340" s="1"/>
      <c r="M340" s="1"/>
      <c r="N340" s="1"/>
      <c r="O340" s="1"/>
      <c r="P340" s="1"/>
      <c r="Q340" s="1"/>
      <c r="R340" s="1"/>
      <c r="S340" s="1"/>
      <c r="T340" s="1"/>
      <c r="U340" s="1"/>
      <c r="V340" s="1"/>
    </row>
    <row r="341" spans="1:22" ht="12.75">
      <c r="A341" s="132"/>
      <c r="B341" s="1"/>
      <c r="C341" s="1"/>
      <c r="D341" s="1"/>
      <c r="E341" s="1"/>
      <c r="F341" s="1"/>
      <c r="G341" s="1"/>
      <c r="H341" s="1"/>
      <c r="I341" s="1"/>
      <c r="J341" s="1"/>
      <c r="K341" s="1"/>
      <c r="L341" s="1"/>
      <c r="M341" s="1"/>
      <c r="N341" s="1"/>
      <c r="O341" s="1"/>
      <c r="P341" s="1"/>
      <c r="Q341" s="1"/>
      <c r="R341" s="1"/>
      <c r="S341" s="1"/>
      <c r="T341" s="1"/>
      <c r="U341" s="1"/>
      <c r="V341" s="1"/>
    </row>
    <row r="342" spans="1:22" ht="12.75">
      <c r="A342" s="132"/>
      <c r="B342" s="1"/>
      <c r="C342" s="1"/>
      <c r="D342" s="1"/>
      <c r="E342" s="1"/>
      <c r="F342" s="1"/>
      <c r="G342" s="1"/>
      <c r="H342" s="1"/>
      <c r="I342" s="1"/>
      <c r="J342" s="1"/>
      <c r="K342" s="1"/>
      <c r="L342" s="1"/>
      <c r="M342" s="1"/>
      <c r="N342" s="1"/>
      <c r="O342" s="1"/>
      <c r="P342" s="1"/>
      <c r="Q342" s="1"/>
      <c r="R342" s="1"/>
      <c r="S342" s="1"/>
      <c r="T342" s="1"/>
      <c r="U342" s="1"/>
      <c r="V342" s="1"/>
    </row>
    <row r="343" spans="1:22" ht="12.75">
      <c r="A343" s="132"/>
      <c r="B343" s="1"/>
      <c r="C343" s="1"/>
      <c r="D343" s="1"/>
      <c r="E343" s="1"/>
      <c r="F343" s="1"/>
      <c r="G343" s="1"/>
      <c r="H343" s="1"/>
      <c r="I343" s="1"/>
      <c r="J343" s="1"/>
      <c r="K343" s="1"/>
      <c r="L343" s="1"/>
      <c r="M343" s="1"/>
      <c r="N343" s="1"/>
      <c r="O343" s="1"/>
      <c r="P343" s="1"/>
      <c r="Q343" s="1"/>
      <c r="R343" s="1"/>
      <c r="S343" s="1"/>
      <c r="T343" s="1"/>
      <c r="U343" s="1"/>
      <c r="V343" s="1"/>
    </row>
    <row r="344" spans="1:22" ht="12.75">
      <c r="A344" s="132"/>
      <c r="B344" s="1"/>
      <c r="C344" s="1"/>
      <c r="D344" s="1"/>
      <c r="E344" s="1"/>
      <c r="F344" s="1"/>
      <c r="G344" s="1"/>
      <c r="H344" s="1"/>
      <c r="I344" s="1"/>
      <c r="J344" s="1"/>
      <c r="K344" s="1"/>
      <c r="L344" s="1"/>
      <c r="M344" s="1"/>
      <c r="N344" s="1"/>
      <c r="O344" s="1"/>
      <c r="P344" s="1"/>
      <c r="Q344" s="1"/>
      <c r="R344" s="1"/>
      <c r="S344" s="1"/>
      <c r="T344" s="1"/>
      <c r="U344" s="1"/>
      <c r="V344" s="1"/>
    </row>
    <row r="345" spans="1:22" ht="12.75">
      <c r="A345" s="132"/>
      <c r="B345" s="1"/>
      <c r="C345" s="1"/>
      <c r="D345" s="1"/>
      <c r="E345" s="1"/>
      <c r="F345" s="1"/>
      <c r="G345" s="1"/>
      <c r="H345" s="1"/>
      <c r="I345" s="1"/>
      <c r="J345" s="1"/>
      <c r="K345" s="1"/>
      <c r="L345" s="1"/>
      <c r="M345" s="1"/>
      <c r="N345" s="1"/>
      <c r="O345" s="1"/>
      <c r="P345" s="1"/>
      <c r="Q345" s="1"/>
      <c r="R345" s="1"/>
      <c r="S345" s="1"/>
      <c r="T345" s="1"/>
      <c r="U345" s="1"/>
      <c r="V345" s="1"/>
    </row>
    <row r="346" spans="1:22" ht="12.75">
      <c r="A346" s="132"/>
      <c r="B346" s="1"/>
      <c r="C346" s="1"/>
      <c r="D346" s="1"/>
      <c r="E346" s="1"/>
      <c r="F346" s="1"/>
      <c r="G346" s="1"/>
      <c r="H346" s="1"/>
      <c r="I346" s="1"/>
      <c r="J346" s="1"/>
      <c r="K346" s="1"/>
      <c r="L346" s="1"/>
      <c r="M346" s="1"/>
      <c r="N346" s="1"/>
      <c r="O346" s="1"/>
      <c r="P346" s="1"/>
      <c r="Q346" s="1"/>
      <c r="R346" s="1"/>
      <c r="S346" s="1"/>
      <c r="T346" s="1"/>
      <c r="U346" s="1"/>
      <c r="V346" s="1"/>
    </row>
    <row r="347" spans="1:22" ht="12.75">
      <c r="A347" s="132"/>
      <c r="B347" s="1"/>
      <c r="C347" s="1"/>
      <c r="D347" s="1"/>
      <c r="E347" s="1"/>
      <c r="F347" s="1"/>
      <c r="G347" s="1"/>
      <c r="H347" s="1"/>
      <c r="I347" s="1"/>
      <c r="J347" s="1"/>
      <c r="K347" s="1"/>
      <c r="L347" s="1"/>
      <c r="M347" s="1"/>
      <c r="N347" s="1"/>
      <c r="O347" s="1"/>
      <c r="P347" s="1"/>
      <c r="Q347" s="1"/>
      <c r="R347" s="1"/>
      <c r="S347" s="1"/>
      <c r="T347" s="1"/>
      <c r="U347" s="1"/>
      <c r="V347" s="1"/>
    </row>
    <row r="348" spans="1:22" ht="12.75">
      <c r="A348" s="132"/>
      <c r="B348" s="1"/>
      <c r="C348" s="1"/>
      <c r="D348" s="1"/>
      <c r="E348" s="1"/>
      <c r="F348" s="1"/>
      <c r="G348" s="1"/>
      <c r="H348" s="1"/>
      <c r="I348" s="1"/>
      <c r="J348" s="1"/>
      <c r="K348" s="1"/>
      <c r="L348" s="1"/>
      <c r="M348" s="1"/>
      <c r="N348" s="1"/>
      <c r="O348" s="1"/>
      <c r="P348" s="1"/>
      <c r="Q348" s="1"/>
      <c r="R348" s="1"/>
      <c r="S348" s="1"/>
      <c r="T348" s="1"/>
      <c r="U348" s="1"/>
      <c r="V348" s="1"/>
    </row>
    <row r="349" spans="1:22" ht="12.75">
      <c r="A349" s="132"/>
      <c r="B349" s="1"/>
      <c r="C349" s="1"/>
      <c r="D349" s="1"/>
      <c r="E349" s="1"/>
      <c r="F349" s="1"/>
      <c r="G349" s="1"/>
      <c r="H349" s="1"/>
      <c r="I349" s="1"/>
      <c r="J349" s="1"/>
      <c r="K349" s="1"/>
      <c r="L349" s="1"/>
      <c r="M349" s="1"/>
      <c r="N349" s="1"/>
      <c r="O349" s="1"/>
      <c r="P349" s="1"/>
      <c r="Q349" s="1"/>
      <c r="R349" s="1"/>
      <c r="S349" s="1"/>
      <c r="T349" s="1"/>
      <c r="U349" s="1"/>
      <c r="V349" s="1"/>
    </row>
    <row r="350" spans="1:22" ht="12.75">
      <c r="A350" s="132"/>
      <c r="B350" s="1"/>
      <c r="C350" s="1"/>
      <c r="D350" s="1"/>
      <c r="E350" s="1"/>
      <c r="F350" s="1"/>
      <c r="G350" s="1"/>
      <c r="H350" s="1"/>
      <c r="I350" s="1"/>
      <c r="J350" s="1"/>
      <c r="K350" s="1"/>
      <c r="L350" s="1"/>
      <c r="M350" s="1"/>
      <c r="N350" s="1"/>
      <c r="O350" s="1"/>
      <c r="P350" s="1"/>
      <c r="Q350" s="1"/>
      <c r="R350" s="1"/>
      <c r="S350" s="1"/>
      <c r="T350" s="1"/>
      <c r="U350" s="1"/>
      <c r="V350" s="1"/>
    </row>
    <row r="351" spans="1:22" ht="12.75">
      <c r="A351" s="132"/>
      <c r="B351" s="1"/>
      <c r="C351" s="1"/>
      <c r="D351" s="1"/>
      <c r="E351" s="1"/>
      <c r="F351" s="1"/>
      <c r="G351" s="1"/>
      <c r="H351" s="1"/>
      <c r="I351" s="1"/>
      <c r="J351" s="1"/>
      <c r="K351" s="1"/>
      <c r="L351" s="1"/>
      <c r="M351" s="1"/>
      <c r="N351" s="1"/>
      <c r="O351" s="1"/>
      <c r="P351" s="1"/>
      <c r="Q351" s="1"/>
      <c r="R351" s="1"/>
      <c r="S351" s="1"/>
      <c r="T351" s="1"/>
      <c r="U351" s="1"/>
      <c r="V351" s="1"/>
    </row>
    <row r="352" spans="1:22" ht="12.75">
      <c r="A352" s="132"/>
      <c r="B352" s="1"/>
      <c r="C352" s="1"/>
      <c r="D352" s="1"/>
      <c r="E352" s="1"/>
      <c r="F352" s="1"/>
      <c r="G352" s="1"/>
      <c r="H352" s="1"/>
      <c r="I352" s="1"/>
      <c r="J352" s="1"/>
      <c r="K352" s="1"/>
      <c r="L352" s="1"/>
      <c r="M352" s="1"/>
      <c r="N352" s="1"/>
      <c r="O352" s="1"/>
      <c r="P352" s="1"/>
      <c r="Q352" s="1"/>
      <c r="R352" s="1"/>
      <c r="S352" s="1"/>
      <c r="T352" s="1"/>
      <c r="U352" s="1"/>
      <c r="V352" s="1"/>
    </row>
    <row r="353" s="1" customFormat="1" ht="12.75">
      <c r="A353" s="132"/>
    </row>
    <row r="354" s="1" customFormat="1" ht="12.75">
      <c r="A354" s="132"/>
    </row>
    <row r="355" s="1" customFormat="1" ht="12.75">
      <c r="A355" s="132"/>
    </row>
    <row r="356" s="1" customFormat="1" ht="12.75">
      <c r="A356" s="132"/>
    </row>
    <row r="357" s="1" customFormat="1" ht="12.75">
      <c r="A357" s="132"/>
    </row>
    <row r="358" s="1" customFormat="1" ht="12.75">
      <c r="A358" s="132"/>
    </row>
    <row r="359" s="1" customFormat="1" ht="12.75">
      <c r="A359" s="132"/>
    </row>
    <row r="360" s="1" customFormat="1" ht="12.75">
      <c r="A360" s="132"/>
    </row>
    <row r="361" s="1" customFormat="1" ht="12.75">
      <c r="A361" s="132"/>
    </row>
    <row r="362" s="1" customFormat="1" ht="12.75">
      <c r="A362" s="132"/>
    </row>
    <row r="363" s="1" customFormat="1" ht="12.75">
      <c r="A363" s="132"/>
    </row>
    <row r="364" s="1" customFormat="1" ht="12.75">
      <c r="A364" s="132"/>
    </row>
    <row r="365" s="1" customFormat="1" ht="12.75">
      <c r="A365" s="132"/>
    </row>
    <row r="366" s="1" customFormat="1" ht="12.75">
      <c r="A366" s="132"/>
    </row>
    <row r="367" s="1" customFormat="1" ht="12.75">
      <c r="A367" s="132"/>
    </row>
    <row r="368" s="1" customFormat="1" ht="12.75">
      <c r="A368" s="132"/>
    </row>
    <row r="369" s="1" customFormat="1" ht="12.75">
      <c r="A369" s="132"/>
    </row>
    <row r="370" s="1" customFormat="1" ht="12.75">
      <c r="A370" s="132"/>
    </row>
    <row r="371" s="1" customFormat="1" ht="12.75">
      <c r="A371" s="132"/>
    </row>
    <row r="372" s="1" customFormat="1" ht="12.75">
      <c r="A372" s="132"/>
    </row>
    <row r="373" s="1" customFormat="1" ht="12.75">
      <c r="A373" s="132"/>
    </row>
    <row r="374" s="1" customFormat="1" ht="12.75">
      <c r="A374" s="132"/>
    </row>
    <row r="375" s="1" customFormat="1" ht="12.75">
      <c r="A375" s="132"/>
    </row>
    <row r="376" s="1" customFormat="1" ht="12.75">
      <c r="A376" s="132"/>
    </row>
    <row r="377" s="1" customFormat="1" ht="12.75">
      <c r="A377" s="132"/>
    </row>
    <row r="378" s="1" customFormat="1" ht="12.75">
      <c r="A378" s="132"/>
    </row>
    <row r="379" s="1" customFormat="1" ht="12.75">
      <c r="A379" s="132"/>
    </row>
    <row r="380" s="1" customFormat="1" ht="12.75">
      <c r="A380" s="132"/>
    </row>
    <row r="381" s="1" customFormat="1" ht="12.75">
      <c r="A381" s="132"/>
    </row>
    <row r="382" s="1" customFormat="1" ht="12.75">
      <c r="A382" s="132"/>
    </row>
    <row r="383" s="1" customFormat="1" ht="12.75">
      <c r="A383" s="132"/>
    </row>
    <row r="384" s="1" customFormat="1" ht="12.75">
      <c r="A384" s="132"/>
    </row>
    <row r="385" s="1" customFormat="1" ht="12.75">
      <c r="A385" s="132"/>
    </row>
    <row r="386" s="1" customFormat="1" ht="12.75">
      <c r="A386" s="132"/>
    </row>
    <row r="387" s="1" customFormat="1" ht="12.75">
      <c r="A387" s="132"/>
    </row>
    <row r="388" s="1" customFormat="1" ht="12.75">
      <c r="A388" s="132"/>
    </row>
    <row r="389" s="1" customFormat="1" ht="12.75">
      <c r="A389" s="132"/>
    </row>
    <row r="390" s="1" customFormat="1" ht="12.75">
      <c r="A390" s="132"/>
    </row>
    <row r="391" s="1" customFormat="1" ht="12.75">
      <c r="A391" s="132"/>
    </row>
    <row r="392" s="1" customFormat="1" ht="12.75">
      <c r="A392" s="132"/>
    </row>
    <row r="393" s="1" customFormat="1" ht="12.75">
      <c r="A393" s="132"/>
    </row>
    <row r="394" s="1" customFormat="1" ht="12.75">
      <c r="A394" s="132"/>
    </row>
    <row r="395" s="1" customFormat="1" ht="12.75">
      <c r="A395" s="132"/>
    </row>
    <row r="396" s="1" customFormat="1" ht="12.75">
      <c r="A396" s="132"/>
    </row>
    <row r="397" s="1" customFormat="1" ht="12.75">
      <c r="A397" s="132"/>
    </row>
    <row r="398" s="1" customFormat="1" ht="12.75">
      <c r="A398" s="132"/>
    </row>
    <row r="399" s="1" customFormat="1" ht="12.75">
      <c r="A399" s="132"/>
    </row>
    <row r="400" s="1" customFormat="1" ht="12.75">
      <c r="A400" s="132"/>
    </row>
    <row r="401" s="1" customFormat="1" ht="12.75">
      <c r="A401" s="132"/>
    </row>
    <row r="402" s="1" customFormat="1" ht="12.75">
      <c r="A402" s="132"/>
    </row>
    <row r="403" s="1" customFormat="1" ht="12.75">
      <c r="A403" s="132"/>
    </row>
    <row r="404" s="1" customFormat="1" ht="12.75">
      <c r="A404" s="132"/>
    </row>
    <row r="405" s="1" customFormat="1" ht="12.75">
      <c r="A405" s="132"/>
    </row>
    <row r="406" s="1" customFormat="1" ht="12.75">
      <c r="A406" s="132"/>
    </row>
    <row r="407" s="1" customFormat="1" ht="12.75">
      <c r="A407" s="132"/>
    </row>
    <row r="408" s="1" customFormat="1" ht="12.75">
      <c r="A408" s="132"/>
    </row>
    <row r="409" s="1" customFormat="1" ht="12.75">
      <c r="A409" s="132"/>
    </row>
    <row r="410" s="1" customFormat="1" ht="12.75">
      <c r="A410" s="132"/>
    </row>
    <row r="411" s="1" customFormat="1" ht="12.75">
      <c r="A411" s="132"/>
    </row>
    <row r="412" s="1" customFormat="1" ht="12.75">
      <c r="A412" s="132"/>
    </row>
    <row r="413" s="1" customFormat="1" ht="12.75">
      <c r="A413" s="132"/>
    </row>
    <row r="414" s="1" customFormat="1" ht="12.75">
      <c r="A414" s="132"/>
    </row>
    <row r="415" s="1" customFormat="1" ht="12.75">
      <c r="A415" s="132"/>
    </row>
    <row r="416" s="1" customFormat="1" ht="12.75">
      <c r="A416" s="132"/>
    </row>
    <row r="417" s="1" customFormat="1" ht="12.75">
      <c r="A417" s="132"/>
    </row>
    <row r="418" s="1" customFormat="1" ht="12.75">
      <c r="A418" s="132"/>
    </row>
    <row r="419" s="1" customFormat="1" ht="12.75">
      <c r="A419" s="132"/>
    </row>
    <row r="420" s="1" customFormat="1" ht="12.75">
      <c r="A420" s="132"/>
    </row>
    <row r="421" s="1" customFormat="1" ht="12.75">
      <c r="A421" s="132"/>
    </row>
    <row r="422" s="1" customFormat="1" ht="12.75">
      <c r="A422" s="132"/>
    </row>
    <row r="423" s="1" customFormat="1" ht="12.75">
      <c r="A423" s="132"/>
    </row>
    <row r="424" s="1" customFormat="1" ht="12.75">
      <c r="A424" s="132"/>
    </row>
    <row r="425" s="1" customFormat="1" ht="12.75">
      <c r="A425" s="132"/>
    </row>
    <row r="426" s="1" customFormat="1" ht="12.75">
      <c r="A426" s="132"/>
    </row>
    <row r="427" s="1" customFormat="1" ht="12.75">
      <c r="A427" s="132"/>
    </row>
    <row r="428" s="1" customFormat="1" ht="12.75">
      <c r="A428" s="132"/>
    </row>
    <row r="429" s="1" customFormat="1" ht="12.75">
      <c r="A429" s="132"/>
    </row>
    <row r="430" s="1" customFormat="1" ht="12.75">
      <c r="A430" s="132"/>
    </row>
    <row r="431" s="1" customFormat="1" ht="12.75">
      <c r="A431" s="132"/>
    </row>
    <row r="432" s="1" customFormat="1" ht="12.75">
      <c r="A432" s="132"/>
    </row>
    <row r="433" s="1" customFormat="1" ht="12.75">
      <c r="A433" s="132"/>
    </row>
    <row r="434" s="1" customFormat="1" ht="12.75">
      <c r="A434" s="132"/>
    </row>
    <row r="435" s="1" customFormat="1" ht="12.75">
      <c r="A435" s="132"/>
    </row>
    <row r="436" s="1" customFormat="1" ht="12.75">
      <c r="A436" s="132"/>
    </row>
    <row r="437" s="1" customFormat="1" ht="12.75">
      <c r="A437" s="132"/>
    </row>
    <row r="438" s="1" customFormat="1" ht="12.75">
      <c r="A438" s="132"/>
    </row>
    <row r="439" s="1" customFormat="1" ht="12.75">
      <c r="A439" s="132"/>
    </row>
    <row r="440" s="1" customFormat="1" ht="12.75">
      <c r="A440" s="132"/>
    </row>
    <row r="441" s="1" customFormat="1" ht="12.75">
      <c r="A441" s="132"/>
    </row>
    <row r="442" s="1" customFormat="1" ht="12.75">
      <c r="A442" s="132"/>
    </row>
    <row r="443" s="1" customFormat="1" ht="12.75">
      <c r="A443" s="132"/>
    </row>
    <row r="444" s="1" customFormat="1" ht="12.75">
      <c r="A444" s="132"/>
    </row>
    <row r="445" s="1" customFormat="1" ht="12.75">
      <c r="A445" s="132"/>
    </row>
    <row r="446" s="1" customFormat="1" ht="12.75">
      <c r="A446" s="132"/>
    </row>
    <row r="447" s="1" customFormat="1" ht="12.75">
      <c r="A447" s="132"/>
    </row>
    <row r="448" s="1" customFormat="1" ht="12.75">
      <c r="A448" s="132"/>
    </row>
    <row r="449" s="1" customFormat="1" ht="12.75">
      <c r="A449" s="132"/>
    </row>
    <row r="450" s="1" customFormat="1" ht="12.75">
      <c r="A450" s="132"/>
    </row>
    <row r="451" s="1" customFormat="1" ht="12.75">
      <c r="A451" s="132"/>
    </row>
    <row r="452" s="1" customFormat="1" ht="12.75">
      <c r="A452" s="132"/>
    </row>
    <row r="453" s="1" customFormat="1" ht="12.75">
      <c r="A453" s="132"/>
    </row>
    <row r="454" s="1" customFormat="1" ht="12.75">
      <c r="A454" s="132"/>
    </row>
    <row r="455" s="1" customFormat="1" ht="12.75">
      <c r="A455" s="132"/>
    </row>
    <row r="456" s="1" customFormat="1" ht="12.75">
      <c r="A456" s="132"/>
    </row>
    <row r="457" s="1" customFormat="1" ht="12.75">
      <c r="A457" s="132"/>
    </row>
    <row r="458" s="1" customFormat="1" ht="12.75">
      <c r="A458" s="132"/>
    </row>
    <row r="459" s="1" customFormat="1" ht="12.75">
      <c r="A459" s="132"/>
    </row>
    <row r="460" s="1" customFormat="1" ht="12.75">
      <c r="A460" s="132"/>
    </row>
    <row r="461" s="1" customFormat="1" ht="12.75">
      <c r="A461" s="132"/>
    </row>
    <row r="462" s="1" customFormat="1" ht="12.75">
      <c r="A462" s="132"/>
    </row>
    <row r="463" s="1" customFormat="1" ht="12.75">
      <c r="A463" s="132"/>
    </row>
    <row r="464" s="1" customFormat="1" ht="12.75">
      <c r="A464" s="132"/>
    </row>
    <row r="465" s="1" customFormat="1" ht="12.75">
      <c r="A465" s="132"/>
    </row>
    <row r="466" s="1" customFormat="1" ht="12.75">
      <c r="A466" s="132"/>
    </row>
    <row r="467" s="1" customFormat="1" ht="12.75">
      <c r="A467" s="132"/>
    </row>
    <row r="468" s="1" customFormat="1" ht="12.75">
      <c r="A468" s="132"/>
    </row>
    <row r="469" s="1" customFormat="1" ht="12.75">
      <c r="A469" s="132"/>
    </row>
    <row r="470" s="1" customFormat="1" ht="12.75">
      <c r="A470" s="132"/>
    </row>
    <row r="471" s="1" customFormat="1" ht="12.75">
      <c r="A471" s="132"/>
    </row>
    <row r="472" s="1" customFormat="1" ht="12.75">
      <c r="A472" s="132"/>
    </row>
    <row r="473" s="1" customFormat="1" ht="12.75">
      <c r="A473" s="132"/>
    </row>
    <row r="474" s="1" customFormat="1" ht="12.75">
      <c r="A474" s="132"/>
    </row>
    <row r="475" s="1" customFormat="1" ht="12.75">
      <c r="A475" s="132"/>
    </row>
    <row r="476" s="1" customFormat="1" ht="12.75">
      <c r="A476" s="132"/>
    </row>
    <row r="477" s="1" customFormat="1" ht="12.75">
      <c r="A477" s="132"/>
    </row>
    <row r="478" s="1" customFormat="1" ht="12.75">
      <c r="A478" s="132"/>
    </row>
    <row r="479" s="1" customFormat="1" ht="12.75">
      <c r="A479" s="132"/>
    </row>
    <row r="480" s="1" customFormat="1" ht="12.75">
      <c r="A480" s="132"/>
    </row>
    <row r="481" s="1" customFormat="1" ht="12.75">
      <c r="A481" s="132"/>
    </row>
    <row r="482" s="1" customFormat="1" ht="12.75">
      <c r="A482" s="132"/>
    </row>
    <row r="483" s="1" customFormat="1" ht="12.75">
      <c r="A483" s="132"/>
    </row>
    <row r="484" s="1" customFormat="1" ht="12.75">
      <c r="A484" s="132"/>
    </row>
    <row r="485" s="1" customFormat="1" ht="12.75">
      <c r="A485" s="132"/>
    </row>
    <row r="486" s="1" customFormat="1" ht="12.75">
      <c r="A486" s="132"/>
    </row>
    <row r="487" s="1" customFormat="1" ht="12.75">
      <c r="A487" s="132"/>
    </row>
    <row r="488" s="1" customFormat="1" ht="12.75">
      <c r="A488" s="132"/>
    </row>
    <row r="489" s="1" customFormat="1" ht="12.75">
      <c r="A489" s="132"/>
    </row>
    <row r="490" s="1" customFormat="1" ht="12.75">
      <c r="A490" s="132"/>
    </row>
    <row r="491" s="1" customFormat="1" ht="12.75">
      <c r="A491" s="132"/>
    </row>
    <row r="492" s="1" customFormat="1" ht="12.75">
      <c r="A492" s="132"/>
    </row>
    <row r="493" s="1" customFormat="1" ht="12.75">
      <c r="A493" s="132"/>
    </row>
    <row r="494" s="1" customFormat="1" ht="12.75">
      <c r="A494" s="132"/>
    </row>
    <row r="495" s="1" customFormat="1" ht="12.75">
      <c r="A495" s="132"/>
    </row>
    <row r="496" s="1" customFormat="1" ht="12.75">
      <c r="A496" s="132"/>
    </row>
    <row r="497" s="1" customFormat="1" ht="12.75">
      <c r="A497" s="132"/>
    </row>
    <row r="498" s="1" customFormat="1" ht="12.75">
      <c r="A498" s="132"/>
    </row>
    <row r="499" s="1" customFormat="1" ht="12.75">
      <c r="A499" s="132"/>
    </row>
    <row r="500" s="1" customFormat="1" ht="12.75">
      <c r="A500" s="132"/>
    </row>
    <row r="501" s="1" customFormat="1" ht="12.75">
      <c r="A501" s="132"/>
    </row>
    <row r="502" s="1" customFormat="1" ht="12.75">
      <c r="A502" s="132"/>
    </row>
    <row r="503" s="1" customFormat="1" ht="12.75">
      <c r="A503" s="132"/>
    </row>
    <row r="504" s="1" customFormat="1" ht="12.75">
      <c r="A504" s="132"/>
    </row>
    <row r="505" s="1" customFormat="1" ht="12.75">
      <c r="A505" s="132"/>
    </row>
    <row r="506" s="1" customFormat="1" ht="12.75">
      <c r="A506" s="132"/>
    </row>
    <row r="507" s="1" customFormat="1" ht="12.75">
      <c r="A507" s="132"/>
    </row>
    <row r="508" s="1" customFormat="1" ht="12.75">
      <c r="A508" s="132"/>
    </row>
    <row r="509" s="1" customFormat="1" ht="12.75">
      <c r="A509" s="132"/>
    </row>
    <row r="510" s="1" customFormat="1" ht="12.75">
      <c r="A510" s="132"/>
    </row>
    <row r="511" s="1" customFormat="1" ht="12.75">
      <c r="A511" s="132"/>
    </row>
    <row r="512" s="1" customFormat="1" ht="12.75">
      <c r="A512" s="132"/>
    </row>
    <row r="513" s="1" customFormat="1" ht="12.75">
      <c r="A513" s="132"/>
    </row>
    <row r="514" s="1" customFormat="1" ht="12.75">
      <c r="A514" s="132"/>
    </row>
    <row r="515" s="1" customFormat="1" ht="12.75">
      <c r="A515" s="132"/>
    </row>
    <row r="516" s="1" customFormat="1" ht="12.75">
      <c r="A516" s="132"/>
    </row>
    <row r="517" s="1" customFormat="1" ht="12.75">
      <c r="A517" s="132"/>
    </row>
    <row r="518" s="1" customFormat="1" ht="12.75">
      <c r="A518" s="132"/>
    </row>
    <row r="519" s="1" customFormat="1" ht="12.75">
      <c r="A519" s="132"/>
    </row>
    <row r="520" s="1" customFormat="1" ht="12.75">
      <c r="A520" s="132"/>
    </row>
    <row r="521" s="1" customFormat="1" ht="12.75">
      <c r="A521" s="132"/>
    </row>
    <row r="522" s="1" customFormat="1" ht="12.75">
      <c r="A522" s="132"/>
    </row>
    <row r="523" s="1" customFormat="1" ht="12.75">
      <c r="A523" s="132"/>
    </row>
    <row r="524" s="1" customFormat="1" ht="12.75">
      <c r="A524" s="132"/>
    </row>
    <row r="525" s="1" customFormat="1" ht="12.75">
      <c r="A525" s="132"/>
    </row>
    <row r="526" s="1" customFormat="1" ht="12.75">
      <c r="A526" s="132"/>
    </row>
    <row r="527" s="1" customFormat="1" ht="12.75">
      <c r="A527" s="132"/>
    </row>
    <row r="528" s="1" customFormat="1" ht="12.75">
      <c r="A528" s="132"/>
    </row>
    <row r="529" s="1" customFormat="1" ht="12.75">
      <c r="A529" s="132"/>
    </row>
    <row r="530" s="1" customFormat="1" ht="12.75">
      <c r="A530" s="132"/>
    </row>
    <row r="531" s="1" customFormat="1" ht="12.75">
      <c r="A531" s="132"/>
    </row>
    <row r="532" s="1" customFormat="1" ht="12.75">
      <c r="A532" s="132"/>
    </row>
    <row r="533" s="1" customFormat="1" ht="12.75">
      <c r="A533" s="132"/>
    </row>
    <row r="534" s="1" customFormat="1" ht="12.75">
      <c r="A534" s="132"/>
    </row>
    <row r="535" s="1" customFormat="1" ht="12.75">
      <c r="A535" s="132"/>
    </row>
    <row r="536" s="1" customFormat="1" ht="12.75">
      <c r="A536" s="132"/>
    </row>
    <row r="537" s="1" customFormat="1" ht="12.75">
      <c r="A537" s="132"/>
    </row>
    <row r="538" s="1" customFormat="1" ht="12.75">
      <c r="A538" s="132"/>
    </row>
    <row r="539" s="1" customFormat="1" ht="12.75">
      <c r="A539" s="132"/>
    </row>
    <row r="540" s="1" customFormat="1" ht="12.75">
      <c r="A540" s="132"/>
    </row>
    <row r="541" s="1" customFormat="1" ht="12.75">
      <c r="A541" s="132"/>
    </row>
    <row r="542" s="1" customFormat="1" ht="12.75">
      <c r="A542" s="132"/>
    </row>
    <row r="543" s="1" customFormat="1" ht="12.75">
      <c r="A543" s="132"/>
    </row>
    <row r="544" s="1" customFormat="1" ht="12.75">
      <c r="A544" s="132"/>
    </row>
    <row r="545" s="1" customFormat="1" ht="12.75">
      <c r="A545" s="132"/>
    </row>
    <row r="546" s="1" customFormat="1" ht="12.75">
      <c r="A546" s="132"/>
    </row>
    <row r="547" s="1" customFormat="1" ht="12.75">
      <c r="A547" s="132"/>
    </row>
    <row r="548" s="1" customFormat="1" ht="12.75">
      <c r="A548" s="132"/>
    </row>
    <row r="549" s="1" customFormat="1" ht="12.75">
      <c r="A549" s="132"/>
    </row>
    <row r="550" s="1" customFormat="1" ht="12.75">
      <c r="A550" s="132"/>
    </row>
    <row r="551" s="1" customFormat="1" ht="12.75">
      <c r="A551" s="132"/>
    </row>
    <row r="552" s="1" customFormat="1" ht="12.75">
      <c r="A552" s="132"/>
    </row>
    <row r="553" s="1" customFormat="1" ht="12.75">
      <c r="A553" s="132"/>
    </row>
    <row r="554" s="1" customFormat="1" ht="12.75">
      <c r="A554" s="132"/>
    </row>
    <row r="555" s="1" customFormat="1" ht="12.75">
      <c r="A555" s="132"/>
    </row>
    <row r="556" s="1" customFormat="1" ht="12.75">
      <c r="A556" s="132"/>
    </row>
    <row r="557" s="1" customFormat="1" ht="12.75">
      <c r="A557" s="132"/>
    </row>
    <row r="558" s="1" customFormat="1" ht="12.75">
      <c r="A558" s="132"/>
    </row>
    <row r="559" s="1" customFormat="1" ht="12.75">
      <c r="A559" s="132"/>
    </row>
    <row r="560" s="1" customFormat="1" ht="12.75">
      <c r="A560" s="132"/>
    </row>
    <row r="561" s="1" customFormat="1" ht="12.75">
      <c r="A561" s="132"/>
    </row>
    <row r="562" s="1" customFormat="1" ht="12.75">
      <c r="A562" s="132"/>
    </row>
    <row r="563" s="1" customFormat="1" ht="12.75">
      <c r="A563" s="132"/>
    </row>
    <row r="564" s="1" customFormat="1" ht="12.75">
      <c r="A564" s="132"/>
    </row>
    <row r="565" s="1" customFormat="1" ht="12.75">
      <c r="A565" s="132"/>
    </row>
    <row r="566" s="1" customFormat="1" ht="12.75">
      <c r="A566" s="132"/>
    </row>
    <row r="567" s="1" customFormat="1" ht="12.75">
      <c r="A567" s="132"/>
    </row>
    <row r="568" s="1" customFormat="1" ht="12.75">
      <c r="A568" s="132"/>
    </row>
    <row r="569" s="1" customFormat="1" ht="12.75">
      <c r="A569" s="132"/>
    </row>
    <row r="570" s="1" customFormat="1" ht="12.75">
      <c r="A570" s="132"/>
    </row>
    <row r="571" s="1" customFormat="1" ht="12.75">
      <c r="A571" s="132"/>
    </row>
    <row r="572" s="1" customFormat="1" ht="12.75">
      <c r="A572" s="132"/>
    </row>
    <row r="573" s="1" customFormat="1" ht="12.75">
      <c r="A573" s="132"/>
    </row>
    <row r="574" s="1" customFormat="1" ht="12.75">
      <c r="A574" s="132"/>
    </row>
    <row r="575" s="1" customFormat="1" ht="12.75">
      <c r="A575" s="132"/>
    </row>
    <row r="576" s="1" customFormat="1" ht="12.75">
      <c r="A576" s="132"/>
    </row>
    <row r="577" s="1" customFormat="1" ht="12.75">
      <c r="A577" s="132"/>
    </row>
    <row r="578" s="1" customFormat="1" ht="12.75">
      <c r="A578" s="132"/>
    </row>
    <row r="579" s="1" customFormat="1" ht="12.75">
      <c r="A579" s="132"/>
    </row>
    <row r="580" s="1" customFormat="1" ht="12.75">
      <c r="A580" s="132"/>
    </row>
    <row r="581" s="1" customFormat="1" ht="12.75">
      <c r="A581" s="132"/>
    </row>
    <row r="582" s="1" customFormat="1" ht="12.75">
      <c r="A582" s="132"/>
    </row>
    <row r="583" s="1" customFormat="1" ht="12.75">
      <c r="A583" s="132"/>
    </row>
    <row r="584" s="1" customFormat="1" ht="12.75">
      <c r="A584" s="132"/>
    </row>
    <row r="585" s="1" customFormat="1" ht="12.75">
      <c r="A585" s="132"/>
    </row>
    <row r="586" s="1" customFormat="1" ht="12.75">
      <c r="A586" s="132"/>
    </row>
    <row r="587" s="1" customFormat="1" ht="12.75">
      <c r="A587" s="132"/>
    </row>
    <row r="588" s="1" customFormat="1" ht="12.75">
      <c r="A588" s="132"/>
    </row>
    <row r="589" s="1" customFormat="1" ht="12.75">
      <c r="A589" s="132"/>
    </row>
    <row r="590" s="1" customFormat="1" ht="12.75">
      <c r="A590" s="132"/>
    </row>
    <row r="591" s="1" customFormat="1" ht="12.75">
      <c r="A591" s="132"/>
    </row>
    <row r="592" s="1" customFormat="1" ht="12.75">
      <c r="A592" s="132"/>
    </row>
    <row r="593" s="1" customFormat="1" ht="12.75">
      <c r="A593" s="132"/>
    </row>
    <row r="594" s="1" customFormat="1" ht="12.75">
      <c r="A594" s="132"/>
    </row>
    <row r="595" s="1" customFormat="1" ht="12.75">
      <c r="A595" s="132"/>
    </row>
    <row r="596" s="1" customFormat="1" ht="12.75">
      <c r="A596" s="132"/>
    </row>
    <row r="597" s="1" customFormat="1" ht="12.75">
      <c r="A597" s="132"/>
    </row>
    <row r="598" s="1" customFormat="1" ht="12.75">
      <c r="A598" s="132"/>
    </row>
    <row r="599" s="1" customFormat="1" ht="12.75">
      <c r="A599" s="132"/>
    </row>
    <row r="600" s="1" customFormat="1" ht="12.75">
      <c r="A600" s="132"/>
    </row>
    <row r="601" s="1" customFormat="1" ht="12.75">
      <c r="A601" s="132"/>
    </row>
    <row r="602" s="1" customFormat="1" ht="12.75">
      <c r="A602" s="132"/>
    </row>
    <row r="603" s="1" customFormat="1" ht="12.75">
      <c r="A603" s="132"/>
    </row>
    <row r="604" s="1" customFormat="1" ht="12.75">
      <c r="A604" s="132"/>
    </row>
    <row r="605" s="1" customFormat="1" ht="12.75">
      <c r="A605" s="132"/>
    </row>
    <row r="606" s="1" customFormat="1" ht="12.75">
      <c r="A606" s="132"/>
    </row>
    <row r="607" s="1" customFormat="1" ht="12.75">
      <c r="A607" s="132"/>
    </row>
    <row r="608" s="1" customFormat="1" ht="12.75">
      <c r="A608" s="132"/>
    </row>
    <row r="609" s="1" customFormat="1" ht="12.75">
      <c r="A609" s="132"/>
    </row>
    <row r="610" s="1" customFormat="1" ht="12.75">
      <c r="A610" s="132"/>
    </row>
    <row r="611" s="1" customFormat="1" ht="12.75">
      <c r="A611" s="132"/>
    </row>
    <row r="612" s="1" customFormat="1" ht="12.75">
      <c r="A612" s="132"/>
    </row>
    <row r="613" s="1" customFormat="1" ht="12.75">
      <c r="A613" s="132"/>
    </row>
    <row r="614" s="1" customFormat="1" ht="12.75">
      <c r="A614" s="132"/>
    </row>
    <row r="615" s="1" customFormat="1" ht="12.75">
      <c r="A615" s="132"/>
    </row>
    <row r="616" s="1" customFormat="1" ht="12.75">
      <c r="A616" s="132"/>
    </row>
    <row r="617" s="1" customFormat="1" ht="12.75">
      <c r="A617" s="132"/>
    </row>
    <row r="618" s="1" customFormat="1" ht="12.75">
      <c r="A618" s="132"/>
    </row>
    <row r="619" s="1" customFormat="1" ht="12.75">
      <c r="A619" s="132"/>
    </row>
    <row r="620" s="1" customFormat="1" ht="12.75">
      <c r="A620" s="132"/>
    </row>
    <row r="621" s="1" customFormat="1" ht="12.75">
      <c r="A621" s="132"/>
    </row>
    <row r="622" s="1" customFormat="1" ht="12.75">
      <c r="A622" s="132"/>
    </row>
    <row r="623" s="1" customFormat="1" ht="12.75">
      <c r="A623" s="132"/>
    </row>
    <row r="624" s="1" customFormat="1" ht="12.75">
      <c r="A624" s="132"/>
    </row>
    <row r="625" s="1" customFormat="1" ht="12.75">
      <c r="A625" s="132"/>
    </row>
    <row r="626" s="1" customFormat="1" ht="12.75">
      <c r="A626" s="132"/>
    </row>
    <row r="627" s="1" customFormat="1" ht="12.75">
      <c r="A627" s="132"/>
    </row>
    <row r="628" s="1" customFormat="1" ht="12.75">
      <c r="A628" s="132"/>
    </row>
    <row r="629" s="1" customFormat="1" ht="12.75">
      <c r="A629" s="132"/>
    </row>
    <row r="630" s="1" customFormat="1" ht="12.75">
      <c r="A630" s="132"/>
    </row>
    <row r="631" s="1" customFormat="1" ht="12.75">
      <c r="A631" s="132"/>
    </row>
    <row r="632" s="1" customFormat="1" ht="12.75">
      <c r="A632" s="132"/>
    </row>
    <row r="633" s="1" customFormat="1" ht="12.75">
      <c r="A633" s="132"/>
    </row>
    <row r="634" s="1" customFormat="1" ht="12.75">
      <c r="A634" s="132"/>
    </row>
    <row r="635" s="1" customFormat="1" ht="12.75">
      <c r="A635" s="132"/>
    </row>
    <row r="636" s="1" customFormat="1" ht="12.75">
      <c r="A636" s="132"/>
    </row>
    <row r="637" s="1" customFormat="1" ht="12.75">
      <c r="A637" s="132"/>
    </row>
    <row r="638" s="1" customFormat="1" ht="12.75">
      <c r="A638" s="132"/>
    </row>
    <row r="639" s="1" customFormat="1" ht="12.75">
      <c r="A639" s="132"/>
    </row>
    <row r="640" s="1" customFormat="1" ht="12.75">
      <c r="A640" s="132"/>
    </row>
    <row r="641" s="1" customFormat="1" ht="12.75">
      <c r="A641" s="132"/>
    </row>
    <row r="642" s="1" customFormat="1" ht="12.75">
      <c r="A642" s="132"/>
    </row>
    <row r="643" s="1" customFormat="1" ht="12.75">
      <c r="A643" s="132"/>
    </row>
    <row r="644" s="1" customFormat="1" ht="12.75">
      <c r="A644" s="132"/>
    </row>
    <row r="645" s="1" customFormat="1" ht="12.75">
      <c r="A645" s="132"/>
    </row>
    <row r="646" s="1" customFormat="1" ht="12.75">
      <c r="A646" s="132"/>
    </row>
    <row r="647" s="1" customFormat="1" ht="12.75">
      <c r="A647" s="132"/>
    </row>
    <row r="648" s="1" customFormat="1" ht="12.75">
      <c r="A648" s="132"/>
    </row>
    <row r="649" s="1" customFormat="1" ht="12.75">
      <c r="A649" s="132"/>
    </row>
    <row r="650" s="1" customFormat="1" ht="12.75">
      <c r="A650" s="132"/>
    </row>
    <row r="651" s="1" customFormat="1" ht="12.75">
      <c r="A651" s="132"/>
    </row>
    <row r="652" s="1" customFormat="1" ht="12.75">
      <c r="A652" s="132"/>
    </row>
    <row r="653" s="1" customFormat="1" ht="12.75">
      <c r="A653" s="132"/>
    </row>
    <row r="654" s="1" customFormat="1" ht="12.75">
      <c r="A654" s="132"/>
    </row>
    <row r="655" s="1" customFormat="1" ht="12.75">
      <c r="A655" s="132"/>
    </row>
    <row r="656" s="1" customFormat="1" ht="12.75">
      <c r="A656" s="132"/>
    </row>
    <row r="657" s="1" customFormat="1" ht="12.75">
      <c r="A657" s="132"/>
    </row>
    <row r="658" s="1" customFormat="1" ht="12.75">
      <c r="A658" s="132"/>
    </row>
    <row r="659" s="1" customFormat="1" ht="12.75">
      <c r="A659" s="132"/>
    </row>
    <row r="660" s="1" customFormat="1" ht="12.75">
      <c r="A660" s="132"/>
    </row>
    <row r="661" s="1" customFormat="1" ht="12.75">
      <c r="A661" s="132"/>
    </row>
    <row r="662" s="1" customFormat="1" ht="12.75">
      <c r="A662" s="132"/>
    </row>
    <row r="663" s="1" customFormat="1" ht="12.75">
      <c r="A663" s="132"/>
    </row>
    <row r="664" s="1" customFormat="1" ht="12.75">
      <c r="A664" s="132"/>
    </row>
    <row r="665" s="1" customFormat="1" ht="12.75">
      <c r="A665" s="132"/>
    </row>
    <row r="666" s="1" customFormat="1" ht="12.75">
      <c r="A666" s="132"/>
    </row>
    <row r="667" s="1" customFormat="1" ht="12.75">
      <c r="A667" s="132"/>
    </row>
    <row r="668" s="1" customFormat="1" ht="12.75">
      <c r="A668" s="132"/>
    </row>
    <row r="669" s="1" customFormat="1" ht="12.75">
      <c r="A669" s="132"/>
    </row>
    <row r="670" s="1" customFormat="1" ht="12.75">
      <c r="A670" s="132"/>
    </row>
    <row r="671" s="1" customFormat="1" ht="12.75">
      <c r="A671" s="132"/>
    </row>
    <row r="672" s="1" customFormat="1" ht="12.75">
      <c r="A672" s="132"/>
    </row>
    <row r="673" s="1" customFormat="1" ht="12.75">
      <c r="A673" s="132"/>
    </row>
    <row r="674" s="1" customFormat="1" ht="12.75">
      <c r="A674" s="132"/>
    </row>
    <row r="675" s="1" customFormat="1" ht="12.75">
      <c r="A675" s="132"/>
    </row>
    <row r="676" s="1" customFormat="1" ht="12.75">
      <c r="A676" s="132"/>
    </row>
    <row r="677" s="1" customFormat="1" ht="12.75">
      <c r="A677" s="132"/>
    </row>
    <row r="678" s="1" customFormat="1" ht="12.75">
      <c r="A678" s="132"/>
    </row>
    <row r="679" s="1" customFormat="1" ht="12.75">
      <c r="A679" s="132"/>
    </row>
    <row r="680" s="1" customFormat="1" ht="12.75">
      <c r="A680" s="132"/>
    </row>
    <row r="681" s="1" customFormat="1" ht="12.75">
      <c r="A681" s="132"/>
    </row>
    <row r="682" s="1" customFormat="1" ht="12.75">
      <c r="A682" s="132"/>
    </row>
    <row r="683" s="1" customFormat="1" ht="12.75">
      <c r="A683" s="132"/>
    </row>
    <row r="684" s="1" customFormat="1" ht="12.75">
      <c r="A684" s="132"/>
    </row>
    <row r="685" s="1" customFormat="1" ht="12.75">
      <c r="A685" s="132"/>
    </row>
    <row r="686" s="1" customFormat="1" ht="12.75">
      <c r="A686" s="132"/>
    </row>
    <row r="687" s="1" customFormat="1" ht="12.75">
      <c r="A687" s="132"/>
    </row>
    <row r="688" s="1" customFormat="1" ht="12.75">
      <c r="A688" s="132"/>
    </row>
    <row r="689" s="1" customFormat="1" ht="12.75">
      <c r="A689" s="132"/>
    </row>
    <row r="690" s="1" customFormat="1" ht="12.75">
      <c r="A690" s="132"/>
    </row>
    <row r="691" s="1" customFormat="1" ht="12.75">
      <c r="A691" s="132"/>
    </row>
    <row r="692" s="1" customFormat="1" ht="12.75">
      <c r="A692" s="132"/>
    </row>
    <row r="693" s="1" customFormat="1" ht="12.75">
      <c r="A693" s="132"/>
    </row>
    <row r="694" s="1" customFormat="1" ht="12.75">
      <c r="A694" s="132"/>
    </row>
    <row r="695" s="1" customFormat="1" ht="12.75">
      <c r="A695" s="132"/>
    </row>
    <row r="696" s="1" customFormat="1" ht="12.75">
      <c r="A696" s="132"/>
    </row>
    <row r="697" s="1" customFormat="1" ht="12.75">
      <c r="A697" s="132"/>
    </row>
    <row r="698" s="1" customFormat="1" ht="12.75">
      <c r="A698" s="132"/>
    </row>
    <row r="699" s="1" customFormat="1" ht="12.75">
      <c r="A699" s="132"/>
    </row>
    <row r="700" s="1" customFormat="1" ht="12.75">
      <c r="A700" s="132"/>
    </row>
    <row r="701" s="1" customFormat="1" ht="12.75">
      <c r="A701" s="132"/>
    </row>
    <row r="702" s="1" customFormat="1" ht="12.75">
      <c r="A702" s="132"/>
    </row>
    <row r="703" s="1" customFormat="1" ht="12.75">
      <c r="A703" s="132"/>
    </row>
    <row r="704" s="1" customFormat="1" ht="12.75">
      <c r="A704" s="132"/>
    </row>
    <row r="705" s="1" customFormat="1" ht="12.75">
      <c r="A705" s="132"/>
    </row>
    <row r="706" s="1" customFormat="1" ht="12.75">
      <c r="A706" s="132"/>
    </row>
    <row r="707" s="1" customFormat="1" ht="12.75">
      <c r="A707" s="132"/>
    </row>
    <row r="708" s="1" customFormat="1" ht="12.75">
      <c r="A708" s="132"/>
    </row>
    <row r="709" s="1" customFormat="1" ht="12.75">
      <c r="A709" s="132"/>
    </row>
    <row r="710" s="1" customFormat="1" ht="12.75">
      <c r="A710" s="132"/>
    </row>
    <row r="711" s="1" customFormat="1" ht="12.75">
      <c r="A711" s="132"/>
    </row>
    <row r="712" s="1" customFormat="1" ht="12.75">
      <c r="A712" s="132"/>
    </row>
    <row r="713" s="1" customFormat="1" ht="12.75">
      <c r="A713" s="132"/>
    </row>
    <row r="714" s="1" customFormat="1" ht="12.75">
      <c r="A714" s="132"/>
    </row>
    <row r="715" s="1" customFormat="1" ht="12.75">
      <c r="A715" s="132"/>
    </row>
    <row r="716" s="1" customFormat="1" ht="12.75">
      <c r="A716" s="132"/>
    </row>
    <row r="717" s="1" customFormat="1" ht="12.75">
      <c r="A717" s="132"/>
    </row>
    <row r="718" s="1" customFormat="1" ht="12.75">
      <c r="A718" s="132"/>
    </row>
    <row r="719" s="1" customFormat="1" ht="12.75">
      <c r="A719" s="132"/>
    </row>
    <row r="720" s="1" customFormat="1" ht="12.75">
      <c r="A720" s="132"/>
    </row>
    <row r="721" s="1" customFormat="1" ht="12.75">
      <c r="A721" s="132"/>
    </row>
    <row r="722" s="1" customFormat="1" ht="12.75">
      <c r="A722" s="132"/>
    </row>
    <row r="723" s="1" customFormat="1" ht="12.75">
      <c r="A723" s="132"/>
    </row>
    <row r="724" s="1" customFormat="1" ht="12.75">
      <c r="A724" s="132"/>
    </row>
    <row r="725" s="1" customFormat="1" ht="12.75">
      <c r="A725" s="132"/>
    </row>
    <row r="726" s="1" customFormat="1" ht="12.75">
      <c r="A726" s="132"/>
    </row>
    <row r="727" s="1" customFormat="1" ht="12.75">
      <c r="A727" s="132"/>
    </row>
    <row r="728" s="1" customFormat="1" ht="12.75">
      <c r="A728" s="132"/>
    </row>
    <row r="729" s="1" customFormat="1" ht="12.75">
      <c r="A729" s="132"/>
    </row>
    <row r="730" s="1" customFormat="1" ht="12.75">
      <c r="A730" s="132"/>
    </row>
    <row r="731" s="1" customFormat="1" ht="12.75">
      <c r="A731" s="132"/>
    </row>
    <row r="732" s="1" customFormat="1" ht="12.75">
      <c r="A732" s="132"/>
    </row>
    <row r="733" s="1" customFormat="1" ht="12.75">
      <c r="A733" s="132"/>
    </row>
    <row r="734" s="1" customFormat="1" ht="12.75">
      <c r="A734" s="132"/>
    </row>
    <row r="735" s="1" customFormat="1" ht="12.75">
      <c r="A735" s="132"/>
    </row>
    <row r="736" s="1" customFormat="1" ht="12.75">
      <c r="A736" s="132"/>
    </row>
    <row r="737" s="1" customFormat="1" ht="12.75">
      <c r="A737" s="132"/>
    </row>
    <row r="738" s="1" customFormat="1" ht="12.75">
      <c r="A738" s="132"/>
    </row>
    <row r="739" s="1" customFormat="1" ht="12.75">
      <c r="A739" s="132"/>
    </row>
    <row r="740" s="1" customFormat="1" ht="12.75">
      <c r="A740" s="132"/>
    </row>
    <row r="741" s="1" customFormat="1" ht="12.75">
      <c r="A741" s="132"/>
    </row>
    <row r="742" s="1" customFormat="1" ht="12.75">
      <c r="A742" s="132"/>
    </row>
    <row r="743" s="1" customFormat="1" ht="12.75">
      <c r="A743" s="132"/>
    </row>
    <row r="744" s="1" customFormat="1" ht="12.75">
      <c r="A744" s="132"/>
    </row>
    <row r="745" s="1" customFormat="1" ht="12.75">
      <c r="A745" s="132"/>
    </row>
    <row r="746" s="1" customFormat="1" ht="12.75">
      <c r="A746" s="132"/>
    </row>
    <row r="747" s="1" customFormat="1" ht="12.75">
      <c r="A747" s="132"/>
    </row>
    <row r="748" s="1" customFormat="1" ht="12.75">
      <c r="A748" s="132"/>
    </row>
    <row r="749" s="1" customFormat="1" ht="12.75">
      <c r="A749" s="132"/>
    </row>
    <row r="750" s="1" customFormat="1" ht="12.75">
      <c r="A750" s="132"/>
    </row>
    <row r="751" s="1" customFormat="1" ht="12.75">
      <c r="A751" s="132"/>
    </row>
    <row r="752" s="1" customFormat="1" ht="12.75">
      <c r="A752" s="132"/>
    </row>
    <row r="753" s="1" customFormat="1" ht="12.75">
      <c r="A753" s="132"/>
    </row>
    <row r="754" s="1" customFormat="1" ht="12.75">
      <c r="A754" s="132"/>
    </row>
    <row r="755" s="1" customFormat="1" ht="12.75">
      <c r="A755" s="132"/>
    </row>
    <row r="756" s="1" customFormat="1" ht="12.75">
      <c r="A756" s="132"/>
    </row>
    <row r="757" s="1" customFormat="1" ht="12.75">
      <c r="A757" s="132"/>
    </row>
    <row r="758" s="1" customFormat="1" ht="12.75">
      <c r="A758" s="132"/>
    </row>
    <row r="759" s="1" customFormat="1" ht="12.75">
      <c r="A759" s="132"/>
    </row>
    <row r="760" s="1" customFormat="1" ht="12.75">
      <c r="A760" s="132"/>
    </row>
    <row r="761" s="1" customFormat="1" ht="12.75">
      <c r="A761" s="132"/>
    </row>
    <row r="762" s="1" customFormat="1" ht="12.75">
      <c r="A762" s="132"/>
    </row>
    <row r="763" s="1" customFormat="1" ht="12.75">
      <c r="A763" s="132"/>
    </row>
    <row r="764" s="1" customFormat="1" ht="12.75">
      <c r="A764" s="132"/>
    </row>
    <row r="765" s="1" customFormat="1" ht="12.75">
      <c r="A765" s="132"/>
    </row>
    <row r="766" s="1" customFormat="1" ht="12.75">
      <c r="A766" s="132"/>
    </row>
    <row r="767" s="1" customFormat="1" ht="12.75">
      <c r="A767" s="132"/>
    </row>
    <row r="768" s="1" customFormat="1" ht="12.75">
      <c r="A768" s="132"/>
    </row>
    <row r="769" s="1" customFormat="1" ht="12.75">
      <c r="A769" s="132"/>
    </row>
    <row r="770" s="1" customFormat="1" ht="12.75">
      <c r="A770" s="132"/>
    </row>
    <row r="771" s="1" customFormat="1" ht="12.75">
      <c r="A771" s="132"/>
    </row>
    <row r="772" s="1" customFormat="1" ht="12.75">
      <c r="A772" s="132"/>
    </row>
    <row r="773" s="1" customFormat="1" ht="12.75">
      <c r="A773" s="132"/>
    </row>
    <row r="774" s="1" customFormat="1" ht="12.75">
      <c r="A774" s="132"/>
    </row>
    <row r="775" s="1" customFormat="1" ht="12.75">
      <c r="A775" s="132"/>
    </row>
    <row r="776" s="1" customFormat="1" ht="12.75">
      <c r="A776" s="132"/>
    </row>
    <row r="777" s="1" customFormat="1" ht="12.75">
      <c r="A777" s="132"/>
    </row>
    <row r="778" s="1" customFormat="1" ht="12.75">
      <c r="A778" s="132"/>
    </row>
    <row r="779" s="1" customFormat="1" ht="12.75">
      <c r="A779" s="132"/>
    </row>
    <row r="780" s="1" customFormat="1" ht="12.75">
      <c r="A780" s="132"/>
    </row>
    <row r="781" s="1" customFormat="1" ht="12.75">
      <c r="A781" s="132"/>
    </row>
    <row r="782" s="1" customFormat="1" ht="12.75">
      <c r="A782" s="132"/>
    </row>
    <row r="783" s="1" customFormat="1" ht="12.75">
      <c r="A783" s="132"/>
    </row>
    <row r="784" s="1" customFormat="1" ht="12.75">
      <c r="A784" s="132"/>
    </row>
    <row r="785" s="1" customFormat="1" ht="12.75">
      <c r="A785" s="132"/>
    </row>
    <row r="786" s="1" customFormat="1" ht="12.75">
      <c r="A786" s="132"/>
    </row>
    <row r="787" s="1" customFormat="1" ht="12.75">
      <c r="A787" s="132"/>
    </row>
    <row r="788" s="1" customFormat="1" ht="12.75">
      <c r="A788" s="132"/>
    </row>
    <row r="789" s="1" customFormat="1" ht="12.75">
      <c r="A789" s="132"/>
    </row>
    <row r="790" s="1" customFormat="1" ht="12.75">
      <c r="A790" s="132"/>
    </row>
    <row r="791" s="1" customFormat="1" ht="12.75">
      <c r="A791" s="132"/>
    </row>
    <row r="792" s="1" customFormat="1" ht="12.75">
      <c r="A792" s="132"/>
    </row>
    <row r="793" s="1" customFormat="1" ht="12.75">
      <c r="A793" s="132"/>
    </row>
    <row r="794" s="1" customFormat="1" ht="12.75">
      <c r="A794" s="132"/>
    </row>
    <row r="795" s="1" customFormat="1" ht="12.75">
      <c r="A795" s="132"/>
    </row>
    <row r="796" s="1" customFormat="1" ht="12.75">
      <c r="A796" s="132"/>
    </row>
    <row r="797" s="1" customFormat="1" ht="12.75">
      <c r="A797" s="132"/>
    </row>
    <row r="798" s="1" customFormat="1" ht="12.75">
      <c r="A798" s="132"/>
    </row>
    <row r="799" s="1" customFormat="1" ht="12.75">
      <c r="A799" s="132"/>
    </row>
    <row r="800" s="1" customFormat="1" ht="12.75">
      <c r="A800" s="132"/>
    </row>
    <row r="801" s="1" customFormat="1" ht="12.75">
      <c r="A801" s="132"/>
    </row>
    <row r="802" s="1" customFormat="1" ht="12.75">
      <c r="A802" s="132"/>
    </row>
    <row r="803" s="1" customFormat="1" ht="12.75">
      <c r="A803" s="132"/>
    </row>
    <row r="804" s="1" customFormat="1" ht="12.75">
      <c r="A804" s="132"/>
    </row>
    <row r="805" s="1" customFormat="1" ht="12.75">
      <c r="A805" s="132"/>
    </row>
    <row r="806" s="1" customFormat="1" ht="12.75">
      <c r="A806" s="132"/>
    </row>
    <row r="807" s="1" customFormat="1" ht="12.75">
      <c r="A807" s="132"/>
    </row>
    <row r="808" s="1" customFormat="1" ht="12.75">
      <c r="A808" s="132"/>
    </row>
    <row r="809" s="1" customFormat="1" ht="12.75">
      <c r="A809" s="132"/>
    </row>
    <row r="810" s="1" customFormat="1" ht="12.75">
      <c r="A810" s="132"/>
    </row>
    <row r="811" s="1" customFormat="1" ht="12.75">
      <c r="A811" s="132"/>
    </row>
    <row r="812" s="1" customFormat="1" ht="12.75">
      <c r="A812" s="132"/>
    </row>
    <row r="813" s="1" customFormat="1" ht="12.75">
      <c r="A813" s="132"/>
    </row>
    <row r="814" s="1" customFormat="1" ht="12.75">
      <c r="A814" s="132"/>
    </row>
    <row r="815" s="1" customFormat="1" ht="12.75">
      <c r="A815" s="132"/>
    </row>
    <row r="816" s="1" customFormat="1" ht="12.75">
      <c r="A816" s="132"/>
    </row>
    <row r="817" s="1" customFormat="1" ht="12.75">
      <c r="A817" s="132"/>
    </row>
    <row r="818" s="1" customFormat="1" ht="12.75">
      <c r="A818" s="132"/>
    </row>
    <row r="819" s="1" customFormat="1" ht="12.75">
      <c r="A819" s="132"/>
    </row>
    <row r="820" s="1" customFormat="1" ht="12.75">
      <c r="A820" s="132"/>
    </row>
    <row r="821" s="1" customFormat="1" ht="12.75">
      <c r="A821" s="132"/>
    </row>
    <row r="822" s="1" customFormat="1" ht="12.75">
      <c r="A822" s="132"/>
    </row>
    <row r="823" s="1" customFormat="1" ht="12.75">
      <c r="A823" s="132"/>
    </row>
    <row r="824" s="1" customFormat="1" ht="12.75">
      <c r="A824" s="132"/>
    </row>
    <row r="825" s="1" customFormat="1" ht="12.75">
      <c r="A825" s="132"/>
    </row>
    <row r="826" s="1" customFormat="1" ht="12.75">
      <c r="A826" s="132"/>
    </row>
    <row r="827" s="1" customFormat="1" ht="12.75">
      <c r="A827" s="132"/>
    </row>
    <row r="828" s="1" customFormat="1" ht="12.75">
      <c r="A828" s="132"/>
    </row>
    <row r="829" s="1" customFormat="1" ht="12.75">
      <c r="A829" s="132"/>
    </row>
    <row r="830" s="1" customFormat="1" ht="12.75">
      <c r="A830" s="132"/>
    </row>
    <row r="831" s="1" customFormat="1" ht="12.75">
      <c r="A831" s="132"/>
    </row>
    <row r="832" s="1" customFormat="1" ht="12.75">
      <c r="A832" s="132"/>
    </row>
    <row r="833" s="1" customFormat="1" ht="12.75">
      <c r="A833" s="132"/>
    </row>
    <row r="834" s="1" customFormat="1" ht="12.75">
      <c r="A834" s="132"/>
    </row>
    <row r="835" s="1" customFormat="1" ht="12.75">
      <c r="A835" s="132"/>
    </row>
    <row r="836" s="1" customFormat="1" ht="12.75">
      <c r="A836" s="132"/>
    </row>
    <row r="837" s="1" customFormat="1" ht="12.75">
      <c r="A837" s="132"/>
    </row>
    <row r="838" s="1" customFormat="1" ht="12.75">
      <c r="A838" s="132"/>
    </row>
    <row r="839" s="1" customFormat="1" ht="12.75">
      <c r="A839" s="132"/>
    </row>
    <row r="840" s="1" customFormat="1" ht="12.75">
      <c r="A840" s="132"/>
    </row>
    <row r="841" s="1" customFormat="1" ht="12.75">
      <c r="A841" s="132"/>
    </row>
    <row r="842" s="1" customFormat="1" ht="12.75">
      <c r="A842" s="132"/>
    </row>
    <row r="843" s="1" customFormat="1" ht="12.75">
      <c r="A843" s="132"/>
    </row>
    <row r="844" s="1" customFormat="1" ht="12.75">
      <c r="A844" s="132"/>
    </row>
    <row r="845" s="1" customFormat="1" ht="12.75">
      <c r="A845" s="132"/>
    </row>
    <row r="846" s="1" customFormat="1" ht="12.75">
      <c r="A846" s="132"/>
    </row>
    <row r="847" s="1" customFormat="1" ht="12.75">
      <c r="A847" s="132"/>
    </row>
    <row r="848" s="1" customFormat="1" ht="12.75">
      <c r="A848" s="132"/>
    </row>
    <row r="849" s="1" customFormat="1" ht="12.75">
      <c r="A849" s="132"/>
    </row>
    <row r="850" s="1" customFormat="1" ht="12.75">
      <c r="A850" s="132"/>
    </row>
    <row r="851" s="1" customFormat="1" ht="12.75">
      <c r="A851" s="132"/>
    </row>
    <row r="852" s="1" customFormat="1" ht="12.75">
      <c r="A852" s="132"/>
    </row>
    <row r="853" s="1" customFormat="1" ht="12.75">
      <c r="A853" s="132"/>
    </row>
    <row r="854" s="1" customFormat="1" ht="12.75">
      <c r="A854" s="132"/>
    </row>
    <row r="855" s="1" customFormat="1" ht="12.75">
      <c r="A855" s="132"/>
    </row>
    <row r="856" s="1" customFormat="1" ht="12.75">
      <c r="A856" s="132"/>
    </row>
    <row r="857" s="1" customFormat="1" ht="12.75">
      <c r="A857" s="132"/>
    </row>
    <row r="858" s="1" customFormat="1" ht="12.75">
      <c r="A858" s="132"/>
    </row>
    <row r="859" s="1" customFormat="1" ht="12.75">
      <c r="A859" s="132"/>
    </row>
    <row r="860" s="1" customFormat="1" ht="12.75">
      <c r="A860" s="132"/>
    </row>
    <row r="861" s="1" customFormat="1" ht="12.75">
      <c r="A861" s="132"/>
    </row>
    <row r="862" s="1" customFormat="1" ht="12.75">
      <c r="A862" s="132"/>
    </row>
    <row r="863" s="1" customFormat="1" ht="12.75">
      <c r="A863" s="132"/>
    </row>
    <row r="864" s="1" customFormat="1" ht="12.75">
      <c r="A864" s="132"/>
    </row>
    <row r="865" s="1" customFormat="1" ht="12.75">
      <c r="A865" s="132"/>
    </row>
    <row r="866" s="1" customFormat="1" ht="12.75">
      <c r="A866" s="132"/>
    </row>
    <row r="867" s="1" customFormat="1" ht="12.75">
      <c r="A867" s="132"/>
    </row>
    <row r="868" s="1" customFormat="1" ht="12.75">
      <c r="A868" s="132"/>
    </row>
    <row r="869" s="1" customFormat="1" ht="12.75">
      <c r="A869" s="132"/>
    </row>
    <row r="870" s="1" customFormat="1" ht="12.75">
      <c r="A870" s="132"/>
    </row>
    <row r="871" s="1" customFormat="1" ht="12.75">
      <c r="A871" s="132"/>
    </row>
    <row r="872" s="1" customFormat="1" ht="12.75">
      <c r="A872" s="132"/>
    </row>
    <row r="873" s="1" customFormat="1" ht="12.75">
      <c r="A873" s="132"/>
    </row>
    <row r="874" s="1" customFormat="1" ht="12.75">
      <c r="A874" s="132"/>
    </row>
    <row r="875" s="1" customFormat="1" ht="12.75">
      <c r="A875" s="132"/>
    </row>
    <row r="876" s="1" customFormat="1" ht="12.75">
      <c r="A876" s="132"/>
    </row>
    <row r="877" s="1" customFormat="1" ht="12.75">
      <c r="A877" s="132"/>
    </row>
    <row r="878" s="1" customFormat="1" ht="12.75">
      <c r="A878" s="132"/>
    </row>
    <row r="879" s="1" customFormat="1" ht="12.75">
      <c r="A879" s="132"/>
    </row>
    <row r="880" s="1" customFormat="1" ht="12.75">
      <c r="A880" s="132"/>
    </row>
    <row r="881" s="1" customFormat="1" ht="12.75">
      <c r="A881" s="132"/>
    </row>
    <row r="882" s="1" customFormat="1" ht="12.75">
      <c r="A882" s="132"/>
    </row>
    <row r="883" s="1" customFormat="1" ht="12.75">
      <c r="A883" s="132"/>
    </row>
    <row r="884" s="1" customFormat="1" ht="12.75">
      <c r="A884" s="132"/>
    </row>
    <row r="885" s="1" customFormat="1" ht="12.75">
      <c r="A885" s="132"/>
    </row>
    <row r="886" s="1" customFormat="1" ht="12.75">
      <c r="A886" s="132"/>
    </row>
    <row r="887" s="1" customFormat="1" ht="12.75">
      <c r="A887" s="132"/>
    </row>
    <row r="888" s="1" customFormat="1" ht="12.75">
      <c r="A888" s="132"/>
    </row>
    <row r="889" s="1" customFormat="1" ht="12.75">
      <c r="A889" s="132"/>
    </row>
    <row r="890" s="1" customFormat="1" ht="12.75">
      <c r="A890" s="132"/>
    </row>
    <row r="891" s="1" customFormat="1" ht="12.75">
      <c r="A891" s="132"/>
    </row>
    <row r="892" s="1" customFormat="1" ht="12.75">
      <c r="A892" s="132"/>
    </row>
    <row r="893" s="1" customFormat="1" ht="12.75">
      <c r="A893" s="132"/>
    </row>
    <row r="894" s="1" customFormat="1" ht="12.75">
      <c r="A894" s="132"/>
    </row>
    <row r="895" s="1" customFormat="1" ht="12.75">
      <c r="A895" s="132"/>
    </row>
    <row r="896" s="1" customFormat="1" ht="12.75">
      <c r="A896" s="132"/>
    </row>
    <row r="897" s="1" customFormat="1" ht="12.75">
      <c r="A897" s="132"/>
    </row>
    <row r="898" s="1" customFormat="1" ht="12.75">
      <c r="A898" s="132"/>
    </row>
    <row r="899" s="1" customFormat="1" ht="12.75">
      <c r="A899" s="132"/>
    </row>
    <row r="900" s="1" customFormat="1" ht="12.75">
      <c r="A900" s="132"/>
    </row>
    <row r="901" s="1" customFormat="1" ht="12.75">
      <c r="A901" s="132"/>
    </row>
  </sheetData>
  <sheetProtection password="A5D8" sheet="1" scenarios="1" formatCells="0" formatColumns="0" formatRows="0"/>
  <protectedRanges>
    <protectedRange sqref="C6:E40 F10:F40 F6:F8 G6:Z40" name="Rozstęp1"/>
  </protectedRanges>
  <mergeCells count="8">
    <mergeCell ref="W3:Z3"/>
    <mergeCell ref="A2:Z2"/>
    <mergeCell ref="C3:N3"/>
    <mergeCell ref="S3:V3"/>
    <mergeCell ref="O3:R3"/>
    <mergeCell ref="A3:A5"/>
    <mergeCell ref="B3:B5"/>
    <mergeCell ref="C4:E4"/>
  </mergeCells>
  <conditionalFormatting sqref="C6:E40 F6:F8 F10:F40 G6:V40 C41:V60">
    <cfRule type="cellIs" priority="3" dxfId="29" operator="equal" stopIfTrue="1">
      <formula>"x"</formula>
    </cfRule>
    <cfRule type="cellIs" priority="4" dxfId="29" operator="equal" stopIfTrue="1">
      <formula>"X"</formula>
    </cfRule>
  </conditionalFormatting>
  <conditionalFormatting sqref="W6:Z60">
    <cfRule type="cellIs" priority="1" dxfId="29" operator="equal" stopIfTrue="1">
      <formula>"x"</formula>
    </cfRule>
    <cfRule type="cellIs" priority="2" dxfId="29" operator="equal" stopIfTrue="1">
      <formula>"X"</formula>
    </cfRule>
  </conditionalFormatting>
  <dataValidations count="2">
    <dataValidation type="list" allowBlank="1" showErrorMessage="1" error="Należy wybrać z listy rozwijanej - lub wpisać liczbę z zakresu od 1 do 15" sqref="A6:A60">
      <formula1>"1,2,3,4,5,6,7,8,9,10,11,12,13,14,15"</formula1>
    </dataValidation>
    <dataValidation type="list" allowBlank="1" showErrorMessage="1" error="Można wpisać dużą literę X lub wybrać ją z listy rozwijanej" sqref="C6:Z60">
      <formula1>"X"</formula1>
    </dataValidation>
  </dataValidations>
  <printOptions horizontalCentered="1"/>
  <pageMargins left="0.5905511811023623" right="0.5905511811023623" top="0.5905511811023623" bottom="0.984251968503937" header="0" footer="0"/>
  <pageSetup fitToHeight="0" fitToWidth="1" horizontalDpi="600" verticalDpi="600" orientation="landscape" paperSize="9" r:id="rId1"/>
  <headerFooter alignWithMargins="0">
    <oddFooter>&amp;L&amp;T              &amp;D
&amp;CStrona &amp;P z &amp;N
&amp;R&amp;A
</oddFooter>
  </headerFooter>
</worksheet>
</file>

<file path=xl/worksheets/sheet13.xml><?xml version="1.0" encoding="utf-8"?>
<worksheet xmlns="http://schemas.openxmlformats.org/spreadsheetml/2006/main" xmlns:r="http://schemas.openxmlformats.org/officeDocument/2006/relationships">
  <sheetPr codeName="Arkusz16">
    <pageSetUpPr fitToPage="1"/>
  </sheetPr>
  <dimension ref="A1:H460"/>
  <sheetViews>
    <sheetView tabSelected="1" zoomScaleSheetLayoutView="100" workbookViewId="0" topLeftCell="A73">
      <selection activeCell="A79" sqref="A79:E79"/>
    </sheetView>
  </sheetViews>
  <sheetFormatPr defaultColWidth="9.140625" defaultRowHeight="12.75"/>
  <cols>
    <col min="1" max="1" width="4.421875" style="3" customWidth="1"/>
    <col min="2" max="2" width="14.00390625" style="3" customWidth="1"/>
    <col min="3" max="3" width="9.140625" style="3" customWidth="1"/>
    <col min="4" max="4" width="17.8515625" style="3" customWidth="1"/>
    <col min="5" max="5" width="69.57421875" style="3" customWidth="1"/>
    <col min="6" max="7" width="9.140625" style="1" customWidth="1"/>
    <col min="8" max="8" width="43.00390625" style="1" customWidth="1"/>
    <col min="9" max="48" width="9.140625" style="1" customWidth="1"/>
    <col min="49" max="16384" width="9.140625" style="3" customWidth="1"/>
  </cols>
  <sheetData>
    <row r="1" spans="1:5" ht="27.75" customHeight="1">
      <c r="A1" s="951" t="s">
        <v>528</v>
      </c>
      <c r="B1" s="952"/>
      <c r="C1" s="952"/>
      <c r="D1" s="952"/>
      <c r="E1" s="953"/>
    </row>
    <row r="2" spans="1:5" ht="19.5" customHeight="1">
      <c r="A2" s="320" t="s">
        <v>293</v>
      </c>
      <c r="B2" s="938" t="s">
        <v>465</v>
      </c>
      <c r="C2" s="939"/>
      <c r="D2" s="939"/>
      <c r="E2" s="940"/>
    </row>
    <row r="3" spans="1:5" ht="37.5" customHeight="1">
      <c r="A3" s="320" t="s">
        <v>295</v>
      </c>
      <c r="B3" s="938" t="s">
        <v>466</v>
      </c>
      <c r="C3" s="939"/>
      <c r="D3" s="939"/>
      <c r="E3" s="940"/>
    </row>
    <row r="4" spans="1:5" ht="15.75" customHeight="1">
      <c r="A4" s="320" t="s">
        <v>296</v>
      </c>
      <c r="B4" s="938" t="s">
        <v>467</v>
      </c>
      <c r="C4" s="939"/>
      <c r="D4" s="939"/>
      <c r="E4" s="940"/>
    </row>
    <row r="5" spans="1:5" ht="39.75" customHeight="1">
      <c r="A5" s="960" t="s">
        <v>297</v>
      </c>
      <c r="B5" s="954" t="s">
        <v>543</v>
      </c>
      <c r="C5" s="955"/>
      <c r="D5" s="955"/>
      <c r="E5" s="956"/>
    </row>
    <row r="6" spans="1:5" ht="26.25" customHeight="1">
      <c r="A6" s="961"/>
      <c r="B6" s="957" t="s">
        <v>380</v>
      </c>
      <c r="C6" s="958"/>
      <c r="D6" s="958"/>
      <c r="E6" s="959"/>
    </row>
    <row r="7" spans="1:5" ht="27" customHeight="1">
      <c r="A7" s="962"/>
      <c r="B7" s="933" t="s">
        <v>381</v>
      </c>
      <c r="C7" s="934"/>
      <c r="D7" s="934"/>
      <c r="E7" s="935"/>
    </row>
    <row r="8" spans="1:5" ht="28.5" customHeight="1">
      <c r="A8" s="320" t="s">
        <v>298</v>
      </c>
      <c r="B8" s="938" t="s">
        <v>527</v>
      </c>
      <c r="C8" s="939"/>
      <c r="D8" s="939"/>
      <c r="E8" s="940"/>
    </row>
    <row r="9" spans="1:5" ht="41.25" customHeight="1">
      <c r="A9" s="320" t="s">
        <v>299</v>
      </c>
      <c r="B9" s="938" t="s">
        <v>468</v>
      </c>
      <c r="C9" s="939"/>
      <c r="D9" s="939"/>
      <c r="E9" s="940"/>
    </row>
    <row r="10" spans="1:5" ht="53.25" customHeight="1">
      <c r="A10" s="320" t="s">
        <v>302</v>
      </c>
      <c r="B10" s="938" t="s">
        <v>523</v>
      </c>
      <c r="C10" s="939"/>
      <c r="D10" s="939"/>
      <c r="E10" s="940"/>
    </row>
    <row r="11" spans="1:5" ht="64.5" customHeight="1">
      <c r="A11" s="320" t="s">
        <v>303</v>
      </c>
      <c r="B11" s="938" t="s">
        <v>469</v>
      </c>
      <c r="C11" s="939"/>
      <c r="D11" s="939"/>
      <c r="E11" s="940"/>
    </row>
    <row r="12" spans="1:5" ht="76.5" customHeight="1">
      <c r="A12" s="320" t="s">
        <v>304</v>
      </c>
      <c r="B12" s="938" t="s">
        <v>524</v>
      </c>
      <c r="C12" s="939"/>
      <c r="D12" s="939"/>
      <c r="E12" s="940"/>
    </row>
    <row r="13" spans="1:5" ht="43.5" customHeight="1">
      <c r="A13" s="321" t="s">
        <v>391</v>
      </c>
      <c r="B13" s="938" t="s">
        <v>525</v>
      </c>
      <c r="C13" s="939"/>
      <c r="D13" s="939"/>
      <c r="E13" s="940"/>
    </row>
    <row r="14" spans="1:5" ht="66" customHeight="1">
      <c r="A14" s="321" t="s">
        <v>173</v>
      </c>
      <c r="B14" s="938" t="s">
        <v>47</v>
      </c>
      <c r="C14" s="939"/>
      <c r="D14" s="939"/>
      <c r="E14" s="940"/>
    </row>
    <row r="15" spans="1:5" ht="15.75" customHeight="1">
      <c r="A15" s="321" t="s">
        <v>174</v>
      </c>
      <c r="B15" s="938" t="s">
        <v>46</v>
      </c>
      <c r="C15" s="939"/>
      <c r="D15" s="939"/>
      <c r="E15" s="940"/>
    </row>
    <row r="16" spans="1:5" ht="28.5" customHeight="1">
      <c r="A16" s="876" t="s">
        <v>464</v>
      </c>
      <c r="B16" s="936"/>
      <c r="C16" s="936"/>
      <c r="D16" s="936"/>
      <c r="E16" s="937"/>
    </row>
    <row r="17" spans="1:5" ht="28.5" customHeight="1">
      <c r="A17" s="941"/>
      <c r="B17" s="942"/>
      <c r="C17" s="971" t="s">
        <v>59</v>
      </c>
      <c r="D17" s="936"/>
      <c r="E17" s="937"/>
    </row>
    <row r="18" spans="1:6" ht="24.75" customHeight="1">
      <c r="A18" s="968"/>
      <c r="B18" s="969"/>
      <c r="C18" s="969"/>
      <c r="D18" s="969"/>
      <c r="E18" s="970"/>
      <c r="F18" s="1">
        <f>LEN(A18)</f>
        <v>0</v>
      </c>
    </row>
    <row r="19" spans="1:6" ht="24.75" customHeight="1">
      <c r="A19" s="965"/>
      <c r="B19" s="966"/>
      <c r="C19" s="966"/>
      <c r="D19" s="966"/>
      <c r="E19" s="967"/>
      <c r="F19" s="1">
        <f>LEN(A19)</f>
        <v>0</v>
      </c>
    </row>
    <row r="20" spans="1:6" ht="24.75" customHeight="1">
      <c r="A20" s="965"/>
      <c r="B20" s="966"/>
      <c r="C20" s="966"/>
      <c r="D20" s="966"/>
      <c r="E20" s="967"/>
      <c r="F20" s="1">
        <f>LEN(A20)</f>
        <v>0</v>
      </c>
    </row>
    <row r="21" spans="1:6" ht="24.75" customHeight="1">
      <c r="A21" s="972"/>
      <c r="B21" s="973"/>
      <c r="C21" s="973"/>
      <c r="D21" s="973"/>
      <c r="E21" s="974"/>
      <c r="F21" s="1">
        <f>LEN(A21)</f>
        <v>0</v>
      </c>
    </row>
    <row r="22" spans="1:5" ht="21.75" customHeight="1">
      <c r="A22" s="876" t="s">
        <v>417</v>
      </c>
      <c r="B22" s="936"/>
      <c r="C22" s="936"/>
      <c r="D22" s="936"/>
      <c r="E22" s="937"/>
    </row>
    <row r="23" spans="1:8" ht="29.25" customHeight="1">
      <c r="A23" s="876" t="s">
        <v>526</v>
      </c>
      <c r="B23" s="936"/>
      <c r="C23" s="936"/>
      <c r="D23" s="936"/>
      <c r="E23" s="937"/>
      <c r="H23" s="322"/>
    </row>
    <row r="24" spans="1:5" ht="24" customHeight="1">
      <c r="A24" s="930" t="s">
        <v>388</v>
      </c>
      <c r="B24" s="931"/>
      <c r="C24" s="931"/>
      <c r="D24" s="4"/>
      <c r="E24" s="323"/>
    </row>
    <row r="25" spans="1:8" ht="20.25" customHeight="1">
      <c r="A25" s="930" t="s">
        <v>49</v>
      </c>
      <c r="B25" s="931"/>
      <c r="C25" s="931"/>
      <c r="D25" s="931"/>
      <c r="E25" s="932"/>
      <c r="G25" s="91" t="s">
        <v>150</v>
      </c>
      <c r="H25" s="91" t="str">
        <f>Wnioskodawca!$G$56</f>
        <v>NIE</v>
      </c>
    </row>
    <row r="26" spans="1:8" ht="31.5" customHeight="1">
      <c r="A26" s="662" t="str">
        <f>"Osoba/y uprawniona/e do podejmowania decyzji wiążących w imieniu wnioskodawcy: "</f>
        <v>Osoba/y uprawniona/e do podejmowania decyzji wiążących w imieniu wnioskodawcy: </v>
      </c>
      <c r="B26" s="663"/>
      <c r="C26" s="663"/>
      <c r="D26" s="663"/>
      <c r="E26" s="328">
        <f>IF(Wnioskodawca!$G$44="","",Wnioskodawca!$G$44)</f>
      </c>
      <c r="G26" s="91"/>
      <c r="H26" s="91"/>
    </row>
    <row r="27" spans="1:8" ht="128.25" customHeight="1">
      <c r="A27" s="945"/>
      <c r="B27" s="946"/>
      <c r="C27" s="946"/>
      <c r="D27" s="946"/>
      <c r="E27" s="947"/>
      <c r="G27" s="89"/>
      <c r="H27" s="89"/>
    </row>
    <row r="28" spans="1:5" ht="14.25" customHeight="1">
      <c r="A28" s="324"/>
      <c r="B28" s="325"/>
      <c r="C28" s="325"/>
      <c r="D28" s="326"/>
      <c r="E28" s="327"/>
    </row>
    <row r="29" spans="1:5" ht="20.25" customHeight="1">
      <c r="A29" s="948" t="s">
        <v>390</v>
      </c>
      <c r="B29" s="949"/>
      <c r="C29" s="949"/>
      <c r="D29" s="949"/>
      <c r="E29" s="950"/>
    </row>
    <row r="30" spans="1:5" ht="132.75" customHeight="1">
      <c r="A30" s="876" t="s">
        <v>48</v>
      </c>
      <c r="B30" s="936"/>
      <c r="C30" s="936"/>
      <c r="D30" s="936"/>
      <c r="E30" s="937"/>
    </row>
    <row r="31" spans="1:5" ht="21" customHeight="1">
      <c r="A31" s="876" t="s">
        <v>417</v>
      </c>
      <c r="B31" s="936"/>
      <c r="C31" s="936"/>
      <c r="D31" s="936"/>
      <c r="E31" s="937"/>
    </row>
    <row r="32" spans="1:8" ht="29.25" customHeight="1">
      <c r="A32" s="876" t="s">
        <v>526</v>
      </c>
      <c r="B32" s="936"/>
      <c r="C32" s="936"/>
      <c r="D32" s="936"/>
      <c r="E32" s="937"/>
      <c r="H32" s="322"/>
    </row>
    <row r="33" spans="1:5" ht="26.25" customHeight="1">
      <c r="A33" s="930" t="s">
        <v>389</v>
      </c>
      <c r="B33" s="931"/>
      <c r="C33" s="931"/>
      <c r="D33" s="4"/>
      <c r="E33" s="323"/>
    </row>
    <row r="34" spans="1:5" ht="48.75" customHeight="1">
      <c r="A34" s="925" t="s">
        <v>50</v>
      </c>
      <c r="B34" s="943"/>
      <c r="C34" s="943"/>
      <c r="D34" s="943"/>
      <c r="E34" s="944"/>
    </row>
    <row r="35" spans="1:6" ht="27" customHeight="1">
      <c r="A35" s="610" t="str">
        <f>"Nazwa Partnera: "</f>
        <v>Nazwa Partnera: </v>
      </c>
      <c r="B35" s="611"/>
      <c r="C35" s="611"/>
      <c r="D35" s="963">
        <f>IF(Wnioskodawca!$G$57="","",Wnioskodawca!$G$57)</f>
      </c>
      <c r="E35" s="964"/>
      <c r="F35" s="135"/>
    </row>
    <row r="36" spans="1:6" ht="54" customHeight="1">
      <c r="A36" s="610" t="s">
        <v>43</v>
      </c>
      <c r="B36" s="611"/>
      <c r="C36" s="611"/>
      <c r="D36" s="963">
        <f>IF(Wnioskodawca!$G$72="","",Wnioskodawca!$G$72)</f>
      </c>
      <c r="E36" s="964"/>
      <c r="F36" s="135"/>
    </row>
    <row r="37" spans="1:8" ht="146.25" customHeight="1">
      <c r="A37" s="945"/>
      <c r="B37" s="946"/>
      <c r="C37" s="946"/>
      <c r="D37" s="946"/>
      <c r="E37" s="947"/>
      <c r="H37" s="111"/>
    </row>
    <row r="38" spans="1:5" ht="14.25" customHeight="1">
      <c r="A38" s="324"/>
      <c r="B38" s="325"/>
      <c r="C38" s="325"/>
      <c r="D38" s="325"/>
      <c r="E38" s="327"/>
    </row>
    <row r="39" spans="1:5" ht="130.5" customHeight="1">
      <c r="A39" s="876" t="s">
        <v>48</v>
      </c>
      <c r="B39" s="936"/>
      <c r="C39" s="936"/>
      <c r="D39" s="936"/>
      <c r="E39" s="937"/>
    </row>
    <row r="40" spans="1:5" ht="21" customHeight="1">
      <c r="A40" s="876" t="s">
        <v>417</v>
      </c>
      <c r="B40" s="936"/>
      <c r="C40" s="936"/>
      <c r="D40" s="936"/>
      <c r="E40" s="937"/>
    </row>
    <row r="41" spans="1:8" ht="30.75" customHeight="1">
      <c r="A41" s="876" t="s">
        <v>526</v>
      </c>
      <c r="B41" s="936"/>
      <c r="C41" s="936"/>
      <c r="D41" s="936"/>
      <c r="E41" s="937"/>
      <c r="H41" s="322"/>
    </row>
    <row r="42" spans="1:5" ht="26.25" customHeight="1">
      <c r="A42" s="930" t="s">
        <v>389</v>
      </c>
      <c r="B42" s="931"/>
      <c r="C42" s="931"/>
      <c r="D42" s="4"/>
      <c r="E42" s="323"/>
    </row>
    <row r="43" spans="1:5" ht="39.75" customHeight="1">
      <c r="A43" s="925" t="s">
        <v>51</v>
      </c>
      <c r="B43" s="943"/>
      <c r="C43" s="943"/>
      <c r="D43" s="943"/>
      <c r="E43" s="944"/>
    </row>
    <row r="44" spans="1:6" ht="27" customHeight="1">
      <c r="A44" s="610" t="str">
        <f>"Nazwa Partnera: "</f>
        <v>Nazwa Partnera: </v>
      </c>
      <c r="B44" s="611"/>
      <c r="C44" s="611"/>
      <c r="D44" s="963">
        <f>IF(Wnioskodawca!$G$75="","",Wnioskodawca!$G$75)</f>
      </c>
      <c r="E44" s="964"/>
      <c r="F44" s="135"/>
    </row>
    <row r="45" spans="1:6" ht="54" customHeight="1">
      <c r="A45" s="610" t="s">
        <v>43</v>
      </c>
      <c r="B45" s="611"/>
      <c r="C45" s="611"/>
      <c r="D45" s="963">
        <f>IF(Wnioskodawca!$G$90="","",Wnioskodawca!$G$90)</f>
      </c>
      <c r="E45" s="964"/>
      <c r="F45" s="135"/>
    </row>
    <row r="46" spans="1:8" ht="146.25" customHeight="1">
      <c r="A46" s="945"/>
      <c r="B46" s="946"/>
      <c r="C46" s="946"/>
      <c r="D46" s="946"/>
      <c r="E46" s="947"/>
      <c r="H46" s="111"/>
    </row>
    <row r="47" spans="1:5" ht="14.25" customHeight="1">
      <c r="A47" s="324"/>
      <c r="B47" s="325"/>
      <c r="C47" s="325"/>
      <c r="D47" s="325"/>
      <c r="E47" s="327"/>
    </row>
    <row r="48" spans="1:5" ht="132.75" customHeight="1">
      <c r="A48" s="876" t="s">
        <v>48</v>
      </c>
      <c r="B48" s="936"/>
      <c r="C48" s="936"/>
      <c r="D48" s="936"/>
      <c r="E48" s="937"/>
    </row>
    <row r="49" spans="1:5" ht="21" customHeight="1">
      <c r="A49" s="876" t="s">
        <v>417</v>
      </c>
      <c r="B49" s="936"/>
      <c r="C49" s="936"/>
      <c r="D49" s="936"/>
      <c r="E49" s="937"/>
    </row>
    <row r="50" spans="1:8" ht="30.75" customHeight="1">
      <c r="A50" s="876" t="s">
        <v>526</v>
      </c>
      <c r="B50" s="936"/>
      <c r="C50" s="936"/>
      <c r="D50" s="936"/>
      <c r="E50" s="937"/>
      <c r="H50" s="322"/>
    </row>
    <row r="51" spans="1:5" ht="26.25" customHeight="1">
      <c r="A51" s="930" t="s">
        <v>389</v>
      </c>
      <c r="B51" s="931"/>
      <c r="C51" s="931"/>
      <c r="D51" s="4"/>
      <c r="E51" s="323"/>
    </row>
    <row r="52" spans="1:5" ht="39" customHeight="1">
      <c r="A52" s="925" t="s">
        <v>50</v>
      </c>
      <c r="B52" s="943"/>
      <c r="C52" s="943"/>
      <c r="D52" s="943"/>
      <c r="E52" s="944"/>
    </row>
    <row r="53" spans="1:6" ht="27" customHeight="1">
      <c r="A53" s="610" t="str">
        <f>"Nazwa Partnera: "</f>
        <v>Nazwa Partnera: </v>
      </c>
      <c r="B53" s="611"/>
      <c r="C53" s="611"/>
      <c r="D53" s="963">
        <f>IF(Wnioskodawca!$G$93="","",Wnioskodawca!$G$93)</f>
      </c>
      <c r="E53" s="964"/>
      <c r="F53" s="135"/>
    </row>
    <row r="54" spans="1:6" ht="54" customHeight="1">
      <c r="A54" s="610" t="s">
        <v>43</v>
      </c>
      <c r="B54" s="611"/>
      <c r="C54" s="611"/>
      <c r="D54" s="963">
        <f>IF(Wnioskodawca!$G$108="","",Wnioskodawca!$G$108)</f>
      </c>
      <c r="E54" s="964"/>
      <c r="F54" s="135"/>
    </row>
    <row r="55" spans="1:8" ht="146.25" customHeight="1">
      <c r="A55" s="945"/>
      <c r="B55" s="946"/>
      <c r="C55" s="946"/>
      <c r="D55" s="946"/>
      <c r="E55" s="947"/>
      <c r="H55" s="111"/>
    </row>
    <row r="56" spans="1:5" ht="14.25" customHeight="1">
      <c r="A56" s="324"/>
      <c r="B56" s="325"/>
      <c r="C56" s="325"/>
      <c r="D56" s="325"/>
      <c r="E56" s="327"/>
    </row>
    <row r="57" spans="1:5" ht="131.25" customHeight="1">
      <c r="A57" s="876" t="s">
        <v>48</v>
      </c>
      <c r="B57" s="936"/>
      <c r="C57" s="936"/>
      <c r="D57" s="936"/>
      <c r="E57" s="937"/>
    </row>
    <row r="58" spans="1:5" ht="21" customHeight="1">
      <c r="A58" s="876" t="s">
        <v>417</v>
      </c>
      <c r="B58" s="936"/>
      <c r="C58" s="936"/>
      <c r="D58" s="936"/>
      <c r="E58" s="937"/>
    </row>
    <row r="59" spans="1:8" ht="30.75" customHeight="1">
      <c r="A59" s="876" t="s">
        <v>526</v>
      </c>
      <c r="B59" s="936"/>
      <c r="C59" s="936"/>
      <c r="D59" s="936"/>
      <c r="E59" s="937"/>
      <c r="H59" s="322"/>
    </row>
    <row r="60" spans="1:5" ht="26.25" customHeight="1">
      <c r="A60" s="930" t="s">
        <v>389</v>
      </c>
      <c r="B60" s="931"/>
      <c r="C60" s="931"/>
      <c r="D60" s="4"/>
      <c r="E60" s="323"/>
    </row>
    <row r="61" spans="1:5" ht="38.25" customHeight="1">
      <c r="A61" s="925" t="s">
        <v>50</v>
      </c>
      <c r="B61" s="943"/>
      <c r="C61" s="943"/>
      <c r="D61" s="943"/>
      <c r="E61" s="944"/>
    </row>
    <row r="62" spans="1:6" ht="27" customHeight="1">
      <c r="A62" s="610" t="str">
        <f>"Nazwa Partnera: "</f>
        <v>Nazwa Partnera: </v>
      </c>
      <c r="B62" s="611"/>
      <c r="C62" s="611"/>
      <c r="D62" s="963">
        <f>IF(Wnioskodawca!$G$111="","",Wnioskodawca!$G$111)</f>
      </c>
      <c r="E62" s="964"/>
      <c r="F62" s="135"/>
    </row>
    <row r="63" spans="1:6" ht="54" customHeight="1">
      <c r="A63" s="610" t="s">
        <v>43</v>
      </c>
      <c r="B63" s="611"/>
      <c r="C63" s="611"/>
      <c r="D63" s="963">
        <f>IF(Wnioskodawca!$G$126="","",Wnioskodawca!$G$126)</f>
      </c>
      <c r="E63" s="964"/>
      <c r="F63" s="135"/>
    </row>
    <row r="64" spans="1:8" ht="146.25" customHeight="1">
      <c r="A64" s="945"/>
      <c r="B64" s="946"/>
      <c r="C64" s="946"/>
      <c r="D64" s="946"/>
      <c r="E64" s="947"/>
      <c r="H64" s="111"/>
    </row>
    <row r="65" spans="1:5" ht="14.25" customHeight="1">
      <c r="A65" s="324"/>
      <c r="B65" s="325"/>
      <c r="C65" s="325"/>
      <c r="D65" s="325"/>
      <c r="E65" s="327"/>
    </row>
    <row r="66" spans="1:5" ht="131.25" customHeight="1">
      <c r="A66" s="876" t="s">
        <v>48</v>
      </c>
      <c r="B66" s="936"/>
      <c r="C66" s="936"/>
      <c r="D66" s="936"/>
      <c r="E66" s="937"/>
    </row>
    <row r="67" spans="1:5" ht="21" customHeight="1">
      <c r="A67" s="876" t="s">
        <v>417</v>
      </c>
      <c r="B67" s="936"/>
      <c r="C67" s="936"/>
      <c r="D67" s="936"/>
      <c r="E67" s="937"/>
    </row>
    <row r="68" spans="1:8" ht="30.75" customHeight="1">
      <c r="A68" s="876" t="s">
        <v>526</v>
      </c>
      <c r="B68" s="936"/>
      <c r="C68" s="936"/>
      <c r="D68" s="936"/>
      <c r="E68" s="937"/>
      <c r="H68" s="322"/>
    </row>
    <row r="69" spans="1:5" ht="26.25" customHeight="1">
      <c r="A69" s="930" t="s">
        <v>389</v>
      </c>
      <c r="B69" s="931"/>
      <c r="C69" s="931"/>
      <c r="D69" s="4"/>
      <c r="E69" s="323"/>
    </row>
    <row r="70" spans="1:5" ht="38.25" customHeight="1">
      <c r="A70" s="925" t="s">
        <v>50</v>
      </c>
      <c r="B70" s="943"/>
      <c r="C70" s="943"/>
      <c r="D70" s="943"/>
      <c r="E70" s="944"/>
    </row>
    <row r="71" spans="1:6" ht="27" customHeight="1">
      <c r="A71" s="610" t="str">
        <f>"Nazwa Partnera: "</f>
        <v>Nazwa Partnera: </v>
      </c>
      <c r="B71" s="611"/>
      <c r="C71" s="611"/>
      <c r="D71" s="963">
        <f>IF(Wnioskodawca!$G$129="","",Wnioskodawca!$G$129)</f>
      </c>
      <c r="E71" s="964"/>
      <c r="F71" s="135"/>
    </row>
    <row r="72" spans="1:6" ht="54" customHeight="1">
      <c r="A72" s="610" t="s">
        <v>43</v>
      </c>
      <c r="B72" s="611"/>
      <c r="C72" s="611"/>
      <c r="D72" s="963">
        <f>IF(Wnioskodawca!$G$144="","",Wnioskodawca!$G$144)</f>
      </c>
      <c r="E72" s="964"/>
      <c r="F72" s="135"/>
    </row>
    <row r="73" spans="1:8" ht="146.25" customHeight="1">
      <c r="A73" s="945"/>
      <c r="B73" s="946"/>
      <c r="C73" s="946"/>
      <c r="D73" s="946"/>
      <c r="E73" s="947"/>
      <c r="H73" s="111"/>
    </row>
    <row r="74" spans="1:5" ht="14.25" customHeight="1">
      <c r="A74" s="324"/>
      <c r="B74" s="325"/>
      <c r="C74" s="325"/>
      <c r="D74" s="325"/>
      <c r="E74" s="327"/>
    </row>
    <row r="75" spans="1:5" ht="131.25" customHeight="1">
      <c r="A75" s="876" t="s">
        <v>48</v>
      </c>
      <c r="B75" s="936"/>
      <c r="C75" s="936"/>
      <c r="D75" s="936"/>
      <c r="E75" s="937"/>
    </row>
    <row r="76" spans="1:5" ht="21" customHeight="1">
      <c r="A76" s="876" t="s">
        <v>417</v>
      </c>
      <c r="B76" s="936"/>
      <c r="C76" s="936"/>
      <c r="D76" s="936"/>
      <c r="E76" s="937"/>
    </row>
    <row r="77" spans="1:8" ht="30.75" customHeight="1">
      <c r="A77" s="876" t="s">
        <v>526</v>
      </c>
      <c r="B77" s="936"/>
      <c r="C77" s="936"/>
      <c r="D77" s="936"/>
      <c r="E77" s="937"/>
      <c r="H77" s="322"/>
    </row>
    <row r="78" spans="1:5" ht="26.25" customHeight="1">
      <c r="A78" s="930" t="s">
        <v>389</v>
      </c>
      <c r="B78" s="931"/>
      <c r="C78" s="931"/>
      <c r="D78" s="4"/>
      <c r="E78" s="323"/>
    </row>
    <row r="79" spans="1:5" ht="39" customHeight="1">
      <c r="A79" s="925" t="s">
        <v>50</v>
      </c>
      <c r="B79" s="943"/>
      <c r="C79" s="943"/>
      <c r="D79" s="943"/>
      <c r="E79" s="944"/>
    </row>
    <row r="80" spans="1:6" ht="27" customHeight="1">
      <c r="A80" s="610" t="str">
        <f>"Nazwa Partnera: "</f>
        <v>Nazwa Partnera: </v>
      </c>
      <c r="B80" s="611"/>
      <c r="C80" s="611"/>
      <c r="D80" s="963">
        <f>IF(Wnioskodawca!$G$147="","",Wnioskodawca!$G$147)</f>
      </c>
      <c r="E80" s="964"/>
      <c r="F80" s="135"/>
    </row>
    <row r="81" spans="1:6" ht="54" customHeight="1">
      <c r="A81" s="610" t="s">
        <v>43</v>
      </c>
      <c r="B81" s="611"/>
      <c r="C81" s="611"/>
      <c r="D81" s="963">
        <f>IF(Wnioskodawca!$G$162="","",Wnioskodawca!$G$162)</f>
      </c>
      <c r="E81" s="964"/>
      <c r="F81" s="135"/>
    </row>
    <row r="82" spans="1:8" ht="146.25" customHeight="1">
      <c r="A82" s="945"/>
      <c r="B82" s="946"/>
      <c r="C82" s="946"/>
      <c r="D82" s="946"/>
      <c r="E82" s="947"/>
      <c r="H82" s="111"/>
    </row>
    <row r="83" spans="1:5" ht="14.25" customHeight="1">
      <c r="A83" s="324"/>
      <c r="B83" s="325"/>
      <c r="C83" s="325"/>
      <c r="D83" s="325"/>
      <c r="E83" s="327"/>
    </row>
    <row r="84" spans="1:5" ht="131.25" customHeight="1">
      <c r="A84" s="876" t="s">
        <v>48</v>
      </c>
      <c r="B84" s="936"/>
      <c r="C84" s="936"/>
      <c r="D84" s="936"/>
      <c r="E84" s="937"/>
    </row>
    <row r="85" spans="1:5" ht="21" customHeight="1">
      <c r="A85" s="876" t="s">
        <v>417</v>
      </c>
      <c r="B85" s="936"/>
      <c r="C85" s="936"/>
      <c r="D85" s="936"/>
      <c r="E85" s="937"/>
    </row>
    <row r="86" spans="1:8" ht="30.75" customHeight="1">
      <c r="A86" s="876" t="s">
        <v>526</v>
      </c>
      <c r="B86" s="936"/>
      <c r="C86" s="936"/>
      <c r="D86" s="936"/>
      <c r="E86" s="937"/>
      <c r="H86" s="322"/>
    </row>
    <row r="87" spans="1:5" ht="26.25" customHeight="1">
      <c r="A87" s="930" t="s">
        <v>389</v>
      </c>
      <c r="B87" s="931"/>
      <c r="C87" s="931"/>
      <c r="D87" s="4"/>
      <c r="E87" s="323"/>
    </row>
    <row r="88" spans="1:5" ht="38.25" customHeight="1">
      <c r="A88" s="925" t="s">
        <v>50</v>
      </c>
      <c r="B88" s="943"/>
      <c r="C88" s="943"/>
      <c r="D88" s="943"/>
      <c r="E88" s="944"/>
    </row>
    <row r="89" spans="1:6" ht="27" customHeight="1">
      <c r="A89" s="610" t="str">
        <f>"Nazwa Partnera: "</f>
        <v>Nazwa Partnera: </v>
      </c>
      <c r="B89" s="611"/>
      <c r="C89" s="611"/>
      <c r="D89" s="963">
        <f>IF(Wnioskodawca!$G$165="","",Wnioskodawca!$G$165)</f>
      </c>
      <c r="E89" s="964"/>
      <c r="F89" s="135"/>
    </row>
    <row r="90" spans="1:6" ht="54" customHeight="1">
      <c r="A90" s="610" t="s">
        <v>43</v>
      </c>
      <c r="B90" s="611"/>
      <c r="C90" s="611"/>
      <c r="D90" s="963">
        <f>IF(Wnioskodawca!$G$180="","",Wnioskodawca!$G$180)</f>
      </c>
      <c r="E90" s="964"/>
      <c r="F90" s="135"/>
    </row>
    <row r="91" spans="1:8" ht="146.25" customHeight="1">
      <c r="A91" s="945"/>
      <c r="B91" s="946"/>
      <c r="C91" s="946"/>
      <c r="D91" s="946"/>
      <c r="E91" s="947"/>
      <c r="H91" s="111"/>
    </row>
    <row r="92" spans="1:5" ht="14.25" customHeight="1">
      <c r="A92" s="324"/>
      <c r="B92" s="325"/>
      <c r="C92" s="325"/>
      <c r="D92" s="325"/>
      <c r="E92" s="327"/>
    </row>
    <row r="93" spans="1:5" ht="131.25" customHeight="1">
      <c r="A93" s="876" t="s">
        <v>48</v>
      </c>
      <c r="B93" s="936"/>
      <c r="C93" s="936"/>
      <c r="D93" s="936"/>
      <c r="E93" s="937"/>
    </row>
    <row r="94" spans="1:5" ht="21" customHeight="1">
      <c r="A94" s="876" t="s">
        <v>417</v>
      </c>
      <c r="B94" s="936"/>
      <c r="C94" s="936"/>
      <c r="D94" s="936"/>
      <c r="E94" s="937"/>
    </row>
    <row r="95" spans="1:8" ht="30.75" customHeight="1">
      <c r="A95" s="876" t="s">
        <v>526</v>
      </c>
      <c r="B95" s="936"/>
      <c r="C95" s="936"/>
      <c r="D95" s="936"/>
      <c r="E95" s="937"/>
      <c r="H95" s="322"/>
    </row>
    <row r="96" spans="1:5" ht="26.25" customHeight="1">
      <c r="A96" s="930" t="s">
        <v>389</v>
      </c>
      <c r="B96" s="931"/>
      <c r="C96" s="931"/>
      <c r="D96" s="4"/>
      <c r="E96" s="323"/>
    </row>
    <row r="97" spans="1:5" ht="37.5" customHeight="1">
      <c r="A97" s="925" t="s">
        <v>50</v>
      </c>
      <c r="B97" s="943"/>
      <c r="C97" s="943"/>
      <c r="D97" s="943"/>
      <c r="E97" s="944"/>
    </row>
    <row r="98" spans="1:6" ht="27" customHeight="1">
      <c r="A98" s="610" t="str">
        <f>"Nazwa Partnera: "</f>
        <v>Nazwa Partnera: </v>
      </c>
      <c r="B98" s="611"/>
      <c r="C98" s="611"/>
      <c r="D98" s="963">
        <f>IF(Wnioskodawca!$G$183="","",Wnioskodawca!$G$183)</f>
      </c>
      <c r="E98" s="964"/>
      <c r="F98" s="135"/>
    </row>
    <row r="99" spans="1:6" ht="54" customHeight="1">
      <c r="A99" s="610" t="s">
        <v>43</v>
      </c>
      <c r="B99" s="611"/>
      <c r="C99" s="611"/>
      <c r="D99" s="963">
        <f>IF(Wnioskodawca!$G$198="","",Wnioskodawca!$G$198)</f>
      </c>
      <c r="E99" s="964"/>
      <c r="F99" s="135"/>
    </row>
    <row r="100" spans="1:8" ht="146.25" customHeight="1">
      <c r="A100" s="945"/>
      <c r="B100" s="946"/>
      <c r="C100" s="946"/>
      <c r="D100" s="946"/>
      <c r="E100" s="947"/>
      <c r="H100" s="111"/>
    </row>
    <row r="101" spans="1:5" ht="14.25" customHeight="1">
      <c r="A101" s="324"/>
      <c r="B101" s="325"/>
      <c r="C101" s="325"/>
      <c r="D101" s="325"/>
      <c r="E101" s="327"/>
    </row>
    <row r="102" spans="1:5" ht="131.25" customHeight="1">
      <c r="A102" s="876" t="s">
        <v>48</v>
      </c>
      <c r="B102" s="936"/>
      <c r="C102" s="936"/>
      <c r="D102" s="936"/>
      <c r="E102" s="937"/>
    </row>
    <row r="103" spans="1:5" ht="21" customHeight="1">
      <c r="A103" s="876" t="s">
        <v>417</v>
      </c>
      <c r="B103" s="936"/>
      <c r="C103" s="936"/>
      <c r="D103" s="936"/>
      <c r="E103" s="937"/>
    </row>
    <row r="104" spans="1:8" ht="30.75" customHeight="1">
      <c r="A104" s="876" t="s">
        <v>526</v>
      </c>
      <c r="B104" s="936"/>
      <c r="C104" s="936"/>
      <c r="D104" s="936"/>
      <c r="E104" s="937"/>
      <c r="H104" s="322"/>
    </row>
    <row r="105" spans="1:5" ht="26.25" customHeight="1">
      <c r="A105" s="930" t="s">
        <v>389</v>
      </c>
      <c r="B105" s="931"/>
      <c r="C105" s="931"/>
      <c r="D105" s="4"/>
      <c r="E105" s="323"/>
    </row>
    <row r="106" spans="1:5" ht="39" customHeight="1">
      <c r="A106" s="925" t="s">
        <v>50</v>
      </c>
      <c r="B106" s="943"/>
      <c r="C106" s="943"/>
      <c r="D106" s="943"/>
      <c r="E106" s="944"/>
    </row>
    <row r="107" spans="1:6" ht="27" customHeight="1">
      <c r="A107" s="610" t="str">
        <f>"Nazwa Partnera: "</f>
        <v>Nazwa Partnera: </v>
      </c>
      <c r="B107" s="611"/>
      <c r="C107" s="611"/>
      <c r="D107" s="963">
        <f>IF(Wnioskodawca!$G$201="","",Wnioskodawca!$G$201)</f>
      </c>
      <c r="E107" s="964"/>
      <c r="F107" s="135"/>
    </row>
    <row r="108" spans="1:6" ht="54" customHeight="1">
      <c r="A108" s="610" t="s">
        <v>43</v>
      </c>
      <c r="B108" s="611"/>
      <c r="C108" s="611"/>
      <c r="D108" s="963">
        <f>IF(Wnioskodawca!$G$216="","",Wnioskodawca!$G$216)</f>
      </c>
      <c r="E108" s="964"/>
      <c r="F108" s="135"/>
    </row>
    <row r="109" spans="1:8" ht="146.25" customHeight="1">
      <c r="A109" s="945"/>
      <c r="B109" s="946"/>
      <c r="C109" s="946"/>
      <c r="D109" s="946"/>
      <c r="E109" s="947"/>
      <c r="H109" s="111"/>
    </row>
    <row r="110" spans="1:5" ht="14.25" customHeight="1">
      <c r="A110" s="324"/>
      <c r="B110" s="325"/>
      <c r="C110" s="325"/>
      <c r="D110" s="325"/>
      <c r="E110" s="327"/>
    </row>
    <row r="111" spans="1:5" ht="127.5" customHeight="1">
      <c r="A111" s="876" t="s">
        <v>48</v>
      </c>
      <c r="B111" s="936"/>
      <c r="C111" s="936"/>
      <c r="D111" s="936"/>
      <c r="E111" s="937"/>
    </row>
    <row r="112" spans="1:5" ht="21" customHeight="1">
      <c r="A112" s="876" t="s">
        <v>417</v>
      </c>
      <c r="B112" s="936"/>
      <c r="C112" s="936"/>
      <c r="D112" s="936"/>
      <c r="E112" s="937"/>
    </row>
    <row r="113" spans="1:8" ht="30.75" customHeight="1">
      <c r="A113" s="876" t="s">
        <v>526</v>
      </c>
      <c r="B113" s="936"/>
      <c r="C113" s="936"/>
      <c r="D113" s="936"/>
      <c r="E113" s="937"/>
      <c r="H113" s="322"/>
    </row>
    <row r="114" spans="1:5" ht="26.25" customHeight="1">
      <c r="A114" s="930" t="s">
        <v>389</v>
      </c>
      <c r="B114" s="931"/>
      <c r="C114" s="931"/>
      <c r="D114" s="4"/>
      <c r="E114" s="323"/>
    </row>
    <row r="115" spans="1:5" ht="40.5" customHeight="1">
      <c r="A115" s="925" t="s">
        <v>50</v>
      </c>
      <c r="B115" s="943"/>
      <c r="C115" s="943"/>
      <c r="D115" s="943"/>
      <c r="E115" s="944"/>
    </row>
    <row r="116" spans="1:6" ht="27" customHeight="1">
      <c r="A116" s="610" t="str">
        <f>"Nazwa Partnera: "</f>
        <v>Nazwa Partnera: </v>
      </c>
      <c r="B116" s="611"/>
      <c r="C116" s="611"/>
      <c r="D116" s="963">
        <f>IF(Wnioskodawca!$G$219="","",Wnioskodawca!$G$219)</f>
      </c>
      <c r="E116" s="964"/>
      <c r="F116" s="135"/>
    </row>
    <row r="117" spans="1:6" ht="54" customHeight="1">
      <c r="A117" s="610" t="s">
        <v>43</v>
      </c>
      <c r="B117" s="611"/>
      <c r="C117" s="611"/>
      <c r="D117" s="963">
        <f>IF(Wnioskodawca!$G$234="","",Wnioskodawca!$G$234)</f>
      </c>
      <c r="E117" s="964"/>
      <c r="F117" s="135"/>
    </row>
    <row r="118" spans="1:8" ht="146.25" customHeight="1">
      <c r="A118" s="945"/>
      <c r="B118" s="946"/>
      <c r="C118" s="946"/>
      <c r="D118" s="946"/>
      <c r="E118" s="947"/>
      <c r="H118" s="111"/>
    </row>
    <row r="119" spans="1:5" ht="14.25" customHeight="1">
      <c r="A119" s="324"/>
      <c r="B119" s="325"/>
      <c r="C119" s="325"/>
      <c r="D119" s="325"/>
      <c r="E119" s="327"/>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row r="134" spans="1:5" ht="12.75">
      <c r="A134" s="1"/>
      <c r="B134" s="1"/>
      <c r="C134" s="1"/>
      <c r="D134" s="1"/>
      <c r="E134" s="1"/>
    </row>
    <row r="135" spans="1:5" ht="12.75">
      <c r="A135" s="1"/>
      <c r="B135" s="1"/>
      <c r="C135" s="1"/>
      <c r="D135" s="1"/>
      <c r="E135" s="1"/>
    </row>
    <row r="136" spans="1:5" ht="12.75">
      <c r="A136" s="1"/>
      <c r="B136" s="1"/>
      <c r="C136" s="1"/>
      <c r="D136" s="1"/>
      <c r="E136" s="1"/>
    </row>
    <row r="137" spans="1:5" ht="12.75">
      <c r="A137" s="1"/>
      <c r="B137" s="1"/>
      <c r="C137" s="1"/>
      <c r="D137" s="1"/>
      <c r="E137" s="1"/>
    </row>
    <row r="138" spans="1:5" ht="12.75">
      <c r="A138" s="1"/>
      <c r="B138" s="1"/>
      <c r="C138" s="1"/>
      <c r="D138" s="1"/>
      <c r="E138" s="1"/>
    </row>
    <row r="139" spans="1:5" ht="12.75">
      <c r="A139" s="1"/>
      <c r="B139" s="1"/>
      <c r="C139" s="1"/>
      <c r="D139" s="1"/>
      <c r="E139" s="1"/>
    </row>
    <row r="140" spans="1:5" ht="12.75">
      <c r="A140" s="1"/>
      <c r="B140" s="1"/>
      <c r="C140" s="1"/>
      <c r="D140" s="1"/>
      <c r="E140" s="1"/>
    </row>
    <row r="141" spans="1:5" ht="12.75">
      <c r="A141" s="1"/>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row r="215" spans="1:5" ht="12.75">
      <c r="A215" s="1"/>
      <c r="B215" s="1"/>
      <c r="C215" s="1"/>
      <c r="D215" s="1"/>
      <c r="E215" s="1"/>
    </row>
    <row r="216" spans="1:5" ht="12.75">
      <c r="A216" s="1"/>
      <c r="B216" s="1"/>
      <c r="C216" s="1"/>
      <c r="D216" s="1"/>
      <c r="E216" s="1"/>
    </row>
    <row r="217" spans="1:5" ht="12.75">
      <c r="A217" s="1"/>
      <c r="B217" s="1"/>
      <c r="C217" s="1"/>
      <c r="D217" s="1"/>
      <c r="E217" s="1"/>
    </row>
    <row r="218" spans="1:5" ht="12.75">
      <c r="A218" s="1"/>
      <c r="B218" s="1"/>
      <c r="C218" s="1"/>
      <c r="D218" s="1"/>
      <c r="E218" s="1"/>
    </row>
    <row r="219" spans="1:5" ht="12.75">
      <c r="A219" s="1"/>
      <c r="B219" s="1"/>
      <c r="C219" s="1"/>
      <c r="D219" s="1"/>
      <c r="E219" s="1"/>
    </row>
    <row r="220" spans="1:5" ht="12.75">
      <c r="A220" s="1"/>
      <c r="B220" s="1"/>
      <c r="C220" s="1"/>
      <c r="D220" s="1"/>
      <c r="E220" s="1"/>
    </row>
    <row r="221" spans="1:5" ht="12.75">
      <c r="A221" s="1"/>
      <c r="B221" s="1"/>
      <c r="C221" s="1"/>
      <c r="D221" s="1"/>
      <c r="E221" s="1"/>
    </row>
    <row r="222" spans="1:5" ht="12.75">
      <c r="A222" s="1"/>
      <c r="B222" s="1"/>
      <c r="C222" s="1"/>
      <c r="D222" s="1"/>
      <c r="E222" s="1"/>
    </row>
    <row r="223" spans="1:5" ht="12.75">
      <c r="A223" s="1"/>
      <c r="B223" s="1"/>
      <c r="C223" s="1"/>
      <c r="D223" s="1"/>
      <c r="E223" s="1"/>
    </row>
    <row r="224" spans="1:5" ht="12.75">
      <c r="A224" s="1"/>
      <c r="B224" s="1"/>
      <c r="C224" s="1"/>
      <c r="D224" s="1"/>
      <c r="E224" s="1"/>
    </row>
    <row r="225" spans="1:5" ht="12.75">
      <c r="A225" s="1"/>
      <c r="B225" s="1"/>
      <c r="C225" s="1"/>
      <c r="D225" s="1"/>
      <c r="E225" s="1"/>
    </row>
    <row r="226" spans="1:5" ht="12.75">
      <c r="A226" s="1"/>
      <c r="B226" s="1"/>
      <c r="C226" s="1"/>
      <c r="D226" s="1"/>
      <c r="E226" s="1"/>
    </row>
    <row r="227" spans="1:5" ht="12.75">
      <c r="A227" s="1"/>
      <c r="B227" s="1"/>
      <c r="C227" s="1"/>
      <c r="D227" s="1"/>
      <c r="E227" s="1"/>
    </row>
    <row r="228" spans="1:5" ht="12.75">
      <c r="A228" s="1"/>
      <c r="B228" s="1"/>
      <c r="C228" s="1"/>
      <c r="D228" s="1"/>
      <c r="E228" s="1"/>
    </row>
    <row r="229" spans="1:5" ht="12.75">
      <c r="A229" s="1"/>
      <c r="B229" s="1"/>
      <c r="C229" s="1"/>
      <c r="D229" s="1"/>
      <c r="E229" s="1"/>
    </row>
    <row r="230" spans="1:5" ht="12.75">
      <c r="A230" s="1"/>
      <c r="B230" s="1"/>
      <c r="C230" s="1"/>
      <c r="D230" s="1"/>
      <c r="E230" s="1"/>
    </row>
    <row r="231" spans="1:5" ht="12.75">
      <c r="A231" s="1"/>
      <c r="B231" s="1"/>
      <c r="C231" s="1"/>
      <c r="D231" s="1"/>
      <c r="E231" s="1"/>
    </row>
    <row r="232" spans="1:5" ht="12.75">
      <c r="A232" s="1"/>
      <c r="B232" s="1"/>
      <c r="C232" s="1"/>
      <c r="D232" s="1"/>
      <c r="E232" s="1"/>
    </row>
    <row r="233" spans="1:5" ht="12.75">
      <c r="A233" s="1"/>
      <c r="B233" s="1"/>
      <c r="C233" s="1"/>
      <c r="D233" s="1"/>
      <c r="E233" s="1"/>
    </row>
    <row r="234" spans="1:5" ht="12.75">
      <c r="A234" s="1"/>
      <c r="B234" s="1"/>
      <c r="C234" s="1"/>
      <c r="D234" s="1"/>
      <c r="E234" s="1"/>
    </row>
    <row r="235" spans="1:5" ht="12.75">
      <c r="A235" s="1"/>
      <c r="B235" s="1"/>
      <c r="C235" s="1"/>
      <c r="D235" s="1"/>
      <c r="E235" s="1"/>
    </row>
    <row r="236" spans="1:5" ht="12.75">
      <c r="A236" s="1"/>
      <c r="B236" s="1"/>
      <c r="C236" s="1"/>
      <c r="D236" s="1"/>
      <c r="E236" s="1"/>
    </row>
    <row r="237" spans="1:5" ht="12.75">
      <c r="A237" s="1"/>
      <c r="B237" s="1"/>
      <c r="C237" s="1"/>
      <c r="D237" s="1"/>
      <c r="E237" s="1"/>
    </row>
    <row r="238" spans="1:5" ht="12.75">
      <c r="A238" s="1"/>
      <c r="B238" s="1"/>
      <c r="C238" s="1"/>
      <c r="D238" s="1"/>
      <c r="E238" s="1"/>
    </row>
    <row r="239" spans="1:5" ht="12.75">
      <c r="A239" s="1"/>
      <c r="B239" s="1"/>
      <c r="C239" s="1"/>
      <c r="D239" s="1"/>
      <c r="E239" s="1"/>
    </row>
    <row r="240" spans="1:5" ht="12.75">
      <c r="A240" s="1"/>
      <c r="B240" s="1"/>
      <c r="C240" s="1"/>
      <c r="D240" s="1"/>
      <c r="E240" s="1"/>
    </row>
    <row r="241" spans="1:5" ht="12.75">
      <c r="A241" s="1"/>
      <c r="B241" s="1"/>
      <c r="C241" s="1"/>
      <c r="D241" s="1"/>
      <c r="E241" s="1"/>
    </row>
    <row r="242" spans="1:5" ht="12.75">
      <c r="A242" s="1"/>
      <c r="B242" s="1"/>
      <c r="C242" s="1"/>
      <c r="D242" s="1"/>
      <c r="E242" s="1"/>
    </row>
    <row r="243" spans="1:5" ht="12.75">
      <c r="A243" s="1"/>
      <c r="B243" s="1"/>
      <c r="C243" s="1"/>
      <c r="D243" s="1"/>
      <c r="E243" s="1"/>
    </row>
    <row r="244" spans="1:5" ht="12.75">
      <c r="A244" s="1"/>
      <c r="B244" s="1"/>
      <c r="C244" s="1"/>
      <c r="D244" s="1"/>
      <c r="E244" s="1"/>
    </row>
    <row r="245" spans="1:5" ht="12.75">
      <c r="A245" s="1"/>
      <c r="B245" s="1"/>
      <c r="C245" s="1"/>
      <c r="D245" s="1"/>
      <c r="E245" s="1"/>
    </row>
    <row r="246" spans="1:5" ht="12.75">
      <c r="A246" s="1"/>
      <c r="B246" s="1"/>
      <c r="C246" s="1"/>
      <c r="D246" s="1"/>
      <c r="E246" s="1"/>
    </row>
    <row r="247" spans="1:5" ht="12.75">
      <c r="A247" s="1"/>
      <c r="B247" s="1"/>
      <c r="C247" s="1"/>
      <c r="D247" s="1"/>
      <c r="E247" s="1"/>
    </row>
    <row r="248" spans="1:5" ht="12.75">
      <c r="A248" s="1"/>
      <c r="B248" s="1"/>
      <c r="C248" s="1"/>
      <c r="D248" s="1"/>
      <c r="E248" s="1"/>
    </row>
    <row r="249" spans="1:5" ht="12.75">
      <c r="A249" s="1"/>
      <c r="B249" s="1"/>
      <c r="C249" s="1"/>
      <c r="D249" s="1"/>
      <c r="E249" s="1"/>
    </row>
    <row r="250" spans="1:5" ht="12.75">
      <c r="A250" s="1"/>
      <c r="B250" s="1"/>
      <c r="C250" s="1"/>
      <c r="D250" s="1"/>
      <c r="E250" s="1"/>
    </row>
    <row r="251" spans="1:5" ht="12.75">
      <c r="A251" s="1"/>
      <c r="B251" s="1"/>
      <c r="C251" s="1"/>
      <c r="D251" s="1"/>
      <c r="E251" s="1"/>
    </row>
    <row r="252" spans="1:5" ht="12.75">
      <c r="A252" s="1"/>
      <c r="B252" s="1"/>
      <c r="C252" s="1"/>
      <c r="D252" s="1"/>
      <c r="E252" s="1"/>
    </row>
    <row r="253" spans="1:5" ht="12.75">
      <c r="A253" s="1"/>
      <c r="B253" s="1"/>
      <c r="C253" s="1"/>
      <c r="D253" s="1"/>
      <c r="E253" s="1"/>
    </row>
    <row r="254" spans="1:5" ht="12.75">
      <c r="A254" s="1"/>
      <c r="B254" s="1"/>
      <c r="C254" s="1"/>
      <c r="D254" s="1"/>
      <c r="E254" s="1"/>
    </row>
    <row r="255" spans="1:5" ht="12.75">
      <c r="A255" s="1"/>
      <c r="B255" s="1"/>
      <c r="C255" s="1"/>
      <c r="D255" s="1"/>
      <c r="E255" s="1"/>
    </row>
    <row r="256" spans="1:5" ht="12.75">
      <c r="A256" s="1"/>
      <c r="B256" s="1"/>
      <c r="C256" s="1"/>
      <c r="D256" s="1"/>
      <c r="E256" s="1"/>
    </row>
    <row r="257" spans="1:5" ht="12.75">
      <c r="A257" s="1"/>
      <c r="B257" s="1"/>
      <c r="C257" s="1"/>
      <c r="D257" s="1"/>
      <c r="E257" s="1"/>
    </row>
    <row r="258" spans="1:5" ht="12.75">
      <c r="A258" s="1"/>
      <c r="B258" s="1"/>
      <c r="C258" s="1"/>
      <c r="D258" s="1"/>
      <c r="E258" s="1"/>
    </row>
    <row r="259" spans="1:5" ht="12.75">
      <c r="A259" s="1"/>
      <c r="B259" s="1"/>
      <c r="C259" s="1"/>
      <c r="D259" s="1"/>
      <c r="E259" s="1"/>
    </row>
    <row r="260" spans="1:5" ht="12.75">
      <c r="A260" s="1"/>
      <c r="B260" s="1"/>
      <c r="C260" s="1"/>
      <c r="D260" s="1"/>
      <c r="E260" s="1"/>
    </row>
    <row r="261" spans="1:5" ht="12.75">
      <c r="A261" s="1"/>
      <c r="B261" s="1"/>
      <c r="C261" s="1"/>
      <c r="D261" s="1"/>
      <c r="E261" s="1"/>
    </row>
    <row r="262" spans="1:5" ht="12.75">
      <c r="A262" s="1"/>
      <c r="B262" s="1"/>
      <c r="C262" s="1"/>
      <c r="D262" s="1"/>
      <c r="E262" s="1"/>
    </row>
    <row r="263" spans="1:5" ht="12.75">
      <c r="A263" s="1"/>
      <c r="B263" s="1"/>
      <c r="C263" s="1"/>
      <c r="D263" s="1"/>
      <c r="E263" s="1"/>
    </row>
    <row r="264" spans="1:5" ht="12.75">
      <c r="A264" s="1"/>
      <c r="B264" s="1"/>
      <c r="C264" s="1"/>
      <c r="D264" s="1"/>
      <c r="E264" s="1"/>
    </row>
    <row r="265" spans="1:5" ht="12.75">
      <c r="A265" s="1"/>
      <c r="B265" s="1"/>
      <c r="C265" s="1"/>
      <c r="D265" s="1"/>
      <c r="E265" s="1"/>
    </row>
    <row r="266" spans="1:5" ht="12.75">
      <c r="A266" s="1"/>
      <c r="B266" s="1"/>
      <c r="C266" s="1"/>
      <c r="D266" s="1"/>
      <c r="E266" s="1"/>
    </row>
    <row r="267" spans="1:5" ht="12.75">
      <c r="A267" s="1"/>
      <c r="B267" s="1"/>
      <c r="C267" s="1"/>
      <c r="D267" s="1"/>
      <c r="E267" s="1"/>
    </row>
    <row r="268" spans="1:5" ht="12.75">
      <c r="A268" s="1"/>
      <c r="B268" s="1"/>
      <c r="C268" s="1"/>
      <c r="D268" s="1"/>
      <c r="E268" s="1"/>
    </row>
    <row r="269" spans="1:5" ht="12.75">
      <c r="A269" s="1"/>
      <c r="B269" s="1"/>
      <c r="C269" s="1"/>
      <c r="D269" s="1"/>
      <c r="E269" s="1"/>
    </row>
    <row r="270" spans="1:5" ht="12.75">
      <c r="A270" s="1"/>
      <c r="B270" s="1"/>
      <c r="C270" s="1"/>
      <c r="D270" s="1"/>
      <c r="E270" s="1"/>
    </row>
    <row r="271" spans="1:5" ht="12.75">
      <c r="A271" s="1"/>
      <c r="B271" s="1"/>
      <c r="C271" s="1"/>
      <c r="D271" s="1"/>
      <c r="E271" s="1"/>
    </row>
    <row r="272" spans="1:5" ht="12.75">
      <c r="A272" s="1"/>
      <c r="B272" s="1"/>
      <c r="C272" s="1"/>
      <c r="D272" s="1"/>
      <c r="E272" s="1"/>
    </row>
    <row r="273" spans="1:5" ht="12.75">
      <c r="A273" s="1"/>
      <c r="B273" s="1"/>
      <c r="C273" s="1"/>
      <c r="D273" s="1"/>
      <c r="E273" s="1"/>
    </row>
    <row r="274" spans="1:5" ht="12.75">
      <c r="A274" s="1"/>
      <c r="B274" s="1"/>
      <c r="C274" s="1"/>
      <c r="D274" s="1"/>
      <c r="E274" s="1"/>
    </row>
    <row r="275" spans="1:5" ht="12.75">
      <c r="A275" s="1"/>
      <c r="B275" s="1"/>
      <c r="C275" s="1"/>
      <c r="D275" s="1"/>
      <c r="E275" s="1"/>
    </row>
    <row r="276" spans="1:5" ht="12.75">
      <c r="A276" s="1"/>
      <c r="B276" s="1"/>
      <c r="C276" s="1"/>
      <c r="D276" s="1"/>
      <c r="E276" s="1"/>
    </row>
    <row r="277" spans="1:5" ht="12.75">
      <c r="A277" s="1"/>
      <c r="B277" s="1"/>
      <c r="C277" s="1"/>
      <c r="D277" s="1"/>
      <c r="E277" s="1"/>
    </row>
    <row r="278" spans="1:5" ht="12.75">
      <c r="A278" s="1"/>
      <c r="B278" s="1"/>
      <c r="C278" s="1"/>
      <c r="D278" s="1"/>
      <c r="E278" s="1"/>
    </row>
    <row r="279" spans="1:5" ht="12.75">
      <c r="A279" s="1"/>
      <c r="B279" s="1"/>
      <c r="C279" s="1"/>
      <c r="D279" s="1"/>
      <c r="E279" s="1"/>
    </row>
    <row r="280" spans="1:5" ht="12.75">
      <c r="A280" s="1"/>
      <c r="B280" s="1"/>
      <c r="C280" s="1"/>
      <c r="D280" s="1"/>
      <c r="E280" s="1"/>
    </row>
    <row r="281" spans="1:5" ht="12.75">
      <c r="A281" s="1"/>
      <c r="B281" s="1"/>
      <c r="C281" s="1"/>
      <c r="D281" s="1"/>
      <c r="E281" s="1"/>
    </row>
    <row r="282" spans="1:5" ht="12.75">
      <c r="A282" s="1"/>
      <c r="B282" s="1"/>
      <c r="C282" s="1"/>
      <c r="D282" s="1"/>
      <c r="E282" s="1"/>
    </row>
    <row r="283" spans="1:5" ht="12.75">
      <c r="A283" s="1"/>
      <c r="B283" s="1"/>
      <c r="C283" s="1"/>
      <c r="D283" s="1"/>
      <c r="E283" s="1"/>
    </row>
    <row r="284" spans="1:5" ht="12.75">
      <c r="A284" s="1"/>
      <c r="B284" s="1"/>
      <c r="C284" s="1"/>
      <c r="D284" s="1"/>
      <c r="E284" s="1"/>
    </row>
    <row r="285" spans="1:5" ht="12.75">
      <c r="A285" s="1"/>
      <c r="B285" s="1"/>
      <c r="C285" s="1"/>
      <c r="D285" s="1"/>
      <c r="E285" s="1"/>
    </row>
    <row r="286" spans="1:5" ht="12.75">
      <c r="A286" s="1"/>
      <c r="B286" s="1"/>
      <c r="C286" s="1"/>
      <c r="D286" s="1"/>
      <c r="E286" s="1"/>
    </row>
    <row r="287" spans="1:5" ht="12.75">
      <c r="A287" s="1"/>
      <c r="B287" s="1"/>
      <c r="C287" s="1"/>
      <c r="D287" s="1"/>
      <c r="E287" s="1"/>
    </row>
    <row r="288" spans="1:5" ht="12.75">
      <c r="A288" s="1"/>
      <c r="B288" s="1"/>
      <c r="C288" s="1"/>
      <c r="D288" s="1"/>
      <c r="E288" s="1"/>
    </row>
    <row r="289" spans="1:5" ht="12.75">
      <c r="A289" s="1"/>
      <c r="B289" s="1"/>
      <c r="C289" s="1"/>
      <c r="D289" s="1"/>
      <c r="E289" s="1"/>
    </row>
    <row r="290" spans="1:5" ht="12.75">
      <c r="A290" s="1"/>
      <c r="B290" s="1"/>
      <c r="C290" s="1"/>
      <c r="D290" s="1"/>
      <c r="E290" s="1"/>
    </row>
    <row r="291" spans="1:5" ht="12.75">
      <c r="A291" s="1"/>
      <c r="B291" s="1"/>
      <c r="C291" s="1"/>
      <c r="D291" s="1"/>
      <c r="E291" s="1"/>
    </row>
    <row r="292" spans="1:5" ht="12.75">
      <c r="A292" s="1"/>
      <c r="B292" s="1"/>
      <c r="C292" s="1"/>
      <c r="D292" s="1"/>
      <c r="E292" s="1"/>
    </row>
    <row r="293" spans="1:5" ht="12.75">
      <c r="A293" s="1"/>
      <c r="B293" s="1"/>
      <c r="C293" s="1"/>
      <c r="D293" s="1"/>
      <c r="E293" s="1"/>
    </row>
    <row r="294" spans="1:5" ht="12.75">
      <c r="A294" s="1"/>
      <c r="B294" s="1"/>
      <c r="C294" s="1"/>
      <c r="D294" s="1"/>
      <c r="E294" s="1"/>
    </row>
    <row r="295" spans="1:5" ht="12.75">
      <c r="A295" s="1"/>
      <c r="B295" s="1"/>
      <c r="C295" s="1"/>
      <c r="D295" s="1"/>
      <c r="E295" s="1"/>
    </row>
    <row r="296" spans="1:5" ht="12.75">
      <c r="A296" s="1"/>
      <c r="B296" s="1"/>
      <c r="C296" s="1"/>
      <c r="D296" s="1"/>
      <c r="E296" s="1"/>
    </row>
    <row r="297" spans="1:5" ht="12.75">
      <c r="A297" s="1"/>
      <c r="B297" s="1"/>
      <c r="C297" s="1"/>
      <c r="D297" s="1"/>
      <c r="E297" s="1"/>
    </row>
    <row r="298" spans="1:5" ht="12.75">
      <c r="A298" s="1"/>
      <c r="B298" s="1"/>
      <c r="C298" s="1"/>
      <c r="D298" s="1"/>
      <c r="E298" s="1"/>
    </row>
    <row r="299" spans="1:5" ht="12.75">
      <c r="A299" s="1"/>
      <c r="B299" s="1"/>
      <c r="C299" s="1"/>
      <c r="D299" s="1"/>
      <c r="E299" s="1"/>
    </row>
    <row r="300" spans="1:5" ht="12.75">
      <c r="A300" s="1"/>
      <c r="B300" s="1"/>
      <c r="C300" s="1"/>
      <c r="D300" s="1"/>
      <c r="E300" s="1"/>
    </row>
    <row r="301" spans="1:5" ht="12.75">
      <c r="A301" s="1"/>
      <c r="B301" s="1"/>
      <c r="C301" s="1"/>
      <c r="D301" s="1"/>
      <c r="E301" s="1"/>
    </row>
    <row r="302" spans="1:5" ht="12.75">
      <c r="A302" s="1"/>
      <c r="B302" s="1"/>
      <c r="C302" s="1"/>
      <c r="D302" s="1"/>
      <c r="E302" s="1"/>
    </row>
    <row r="303" spans="1:5" ht="12.75">
      <c r="A303" s="1"/>
      <c r="B303" s="1"/>
      <c r="C303" s="1"/>
      <c r="D303" s="1"/>
      <c r="E303" s="1"/>
    </row>
    <row r="304" spans="1:5" ht="12.75">
      <c r="A304" s="1"/>
      <c r="B304" s="1"/>
      <c r="C304" s="1"/>
      <c r="D304" s="1"/>
      <c r="E304" s="1"/>
    </row>
    <row r="305" spans="1:5" ht="12.75">
      <c r="A305" s="1"/>
      <c r="B305" s="1"/>
      <c r="C305" s="1"/>
      <c r="D305" s="1"/>
      <c r="E305" s="1"/>
    </row>
    <row r="306" spans="1:5" ht="12.75">
      <c r="A306" s="1"/>
      <c r="B306" s="1"/>
      <c r="C306" s="1"/>
      <c r="D306" s="1"/>
      <c r="E306" s="1"/>
    </row>
    <row r="307" spans="1:5" ht="12.75">
      <c r="A307" s="1"/>
      <c r="B307" s="1"/>
      <c r="C307" s="1"/>
      <c r="D307" s="1"/>
      <c r="E307" s="1"/>
    </row>
    <row r="308" spans="1:5" ht="12.75">
      <c r="A308" s="1"/>
      <c r="B308" s="1"/>
      <c r="C308" s="1"/>
      <c r="D308" s="1"/>
      <c r="E308" s="1"/>
    </row>
    <row r="309" spans="1:5" ht="12.75">
      <c r="A309" s="1"/>
      <c r="B309" s="1"/>
      <c r="C309" s="1"/>
      <c r="D309" s="1"/>
      <c r="E309" s="1"/>
    </row>
    <row r="310" spans="1:5" ht="12.75">
      <c r="A310" s="1"/>
      <c r="B310" s="1"/>
      <c r="C310" s="1"/>
      <c r="D310" s="1"/>
      <c r="E310" s="1"/>
    </row>
    <row r="311" spans="1:5" ht="12.75">
      <c r="A311" s="1"/>
      <c r="B311" s="1"/>
      <c r="C311" s="1"/>
      <c r="D311" s="1"/>
      <c r="E311" s="1"/>
    </row>
    <row r="312" spans="1:5" ht="12.75">
      <c r="A312" s="1"/>
      <c r="B312" s="1"/>
      <c r="C312" s="1"/>
      <c r="D312" s="1"/>
      <c r="E312" s="1"/>
    </row>
    <row r="313" spans="1:5" ht="12.75">
      <c r="A313" s="1"/>
      <c r="B313" s="1"/>
      <c r="C313" s="1"/>
      <c r="D313" s="1"/>
      <c r="E313" s="1"/>
    </row>
    <row r="314" spans="1:5" ht="12.75">
      <c r="A314" s="1"/>
      <c r="B314" s="1"/>
      <c r="C314" s="1"/>
      <c r="D314" s="1"/>
      <c r="E314" s="1"/>
    </row>
    <row r="315" spans="1:5" ht="12.75">
      <c r="A315" s="1"/>
      <c r="B315" s="1"/>
      <c r="C315" s="1"/>
      <c r="D315" s="1"/>
      <c r="E315" s="1"/>
    </row>
    <row r="316" spans="1:5" ht="12.75">
      <c r="A316" s="1"/>
      <c r="B316" s="1"/>
      <c r="C316" s="1"/>
      <c r="D316" s="1"/>
      <c r="E316" s="1"/>
    </row>
    <row r="317" spans="1:5" ht="12.75">
      <c r="A317" s="1"/>
      <c r="B317" s="1"/>
      <c r="C317" s="1"/>
      <c r="D317" s="1"/>
      <c r="E317" s="1"/>
    </row>
    <row r="318" spans="1:5" ht="12.75">
      <c r="A318" s="1"/>
      <c r="B318" s="1"/>
      <c r="C318" s="1"/>
      <c r="D318" s="1"/>
      <c r="E318" s="1"/>
    </row>
    <row r="319" spans="1:5" ht="12.75">
      <c r="A319" s="1"/>
      <c r="B319" s="1"/>
      <c r="C319" s="1"/>
      <c r="D319" s="1"/>
      <c r="E319" s="1"/>
    </row>
    <row r="320" spans="1:5" ht="12.75">
      <c r="A320" s="1"/>
      <c r="B320" s="1"/>
      <c r="C320" s="1"/>
      <c r="D320" s="1"/>
      <c r="E320" s="1"/>
    </row>
    <row r="321" spans="1:5" ht="12.75">
      <c r="A321" s="1"/>
      <c r="B321" s="1"/>
      <c r="C321" s="1"/>
      <c r="D321" s="1"/>
      <c r="E321" s="1"/>
    </row>
    <row r="322" spans="1:5" ht="12.75">
      <c r="A322" s="1"/>
      <c r="B322" s="1"/>
      <c r="C322" s="1"/>
      <c r="D322" s="1"/>
      <c r="E322" s="1"/>
    </row>
    <row r="323" spans="1:5" ht="12.75">
      <c r="A323" s="1"/>
      <c r="B323" s="1"/>
      <c r="C323" s="1"/>
      <c r="D323" s="1"/>
      <c r="E323" s="1"/>
    </row>
    <row r="324" spans="1:5" ht="12.75">
      <c r="A324" s="1"/>
      <c r="B324" s="1"/>
      <c r="C324" s="1"/>
      <c r="D324" s="1"/>
      <c r="E324" s="1"/>
    </row>
    <row r="325" spans="1:5" ht="12.75">
      <c r="A325" s="1"/>
      <c r="B325" s="1"/>
      <c r="C325" s="1"/>
      <c r="D325" s="1"/>
      <c r="E325" s="1"/>
    </row>
    <row r="326" spans="1:5" ht="12.75">
      <c r="A326" s="1"/>
      <c r="B326" s="1"/>
      <c r="C326" s="1"/>
      <c r="D326" s="1"/>
      <c r="E326" s="1"/>
    </row>
    <row r="327" spans="1:5" ht="12.75">
      <c r="A327" s="1"/>
      <c r="B327" s="1"/>
      <c r="C327" s="1"/>
      <c r="D327" s="1"/>
      <c r="E327" s="1"/>
    </row>
    <row r="328" spans="1:5" ht="12.75">
      <c r="A328" s="1"/>
      <c r="B328" s="1"/>
      <c r="C328" s="1"/>
      <c r="D328" s="1"/>
      <c r="E328" s="1"/>
    </row>
    <row r="329" spans="1:5" ht="12.75">
      <c r="A329" s="1"/>
      <c r="B329" s="1"/>
      <c r="C329" s="1"/>
      <c r="D329" s="1"/>
      <c r="E329" s="1"/>
    </row>
    <row r="330" spans="1:5" ht="12.75">
      <c r="A330" s="1"/>
      <c r="B330" s="1"/>
      <c r="C330" s="1"/>
      <c r="D330" s="1"/>
      <c r="E330" s="1"/>
    </row>
    <row r="331" spans="1:5" ht="12.75">
      <c r="A331" s="1"/>
      <c r="B331" s="1"/>
      <c r="C331" s="1"/>
      <c r="D331" s="1"/>
      <c r="E331" s="1"/>
    </row>
    <row r="332" spans="1:5" ht="12.75">
      <c r="A332" s="1"/>
      <c r="B332" s="1"/>
      <c r="C332" s="1"/>
      <c r="D332" s="1"/>
      <c r="E332" s="1"/>
    </row>
    <row r="333" spans="1:5" ht="12.75">
      <c r="A333" s="1"/>
      <c r="B333" s="1"/>
      <c r="C333" s="1"/>
      <c r="D333" s="1"/>
      <c r="E333" s="1"/>
    </row>
    <row r="334" spans="1:5" ht="12.75">
      <c r="A334" s="1"/>
      <c r="B334" s="1"/>
      <c r="C334" s="1"/>
      <c r="D334" s="1"/>
      <c r="E334" s="1"/>
    </row>
    <row r="335" spans="1:5" ht="12.75">
      <c r="A335" s="1"/>
      <c r="B335" s="1"/>
      <c r="C335" s="1"/>
      <c r="D335" s="1"/>
      <c r="E335" s="1"/>
    </row>
    <row r="336" spans="1:5" ht="12.75">
      <c r="A336" s="1"/>
      <c r="B336" s="1"/>
      <c r="C336" s="1"/>
      <c r="D336" s="1"/>
      <c r="E336" s="1"/>
    </row>
    <row r="337" spans="1:5" ht="12.75">
      <c r="A337" s="1"/>
      <c r="B337" s="1"/>
      <c r="C337" s="1"/>
      <c r="D337" s="1"/>
      <c r="E337" s="1"/>
    </row>
    <row r="338" spans="1:5" ht="12.75">
      <c r="A338" s="1"/>
      <c r="B338" s="1"/>
      <c r="C338" s="1"/>
      <c r="D338" s="1"/>
      <c r="E338" s="1"/>
    </row>
    <row r="339" spans="1:5" ht="12.75">
      <c r="A339" s="1"/>
      <c r="B339" s="1"/>
      <c r="C339" s="1"/>
      <c r="D339" s="1"/>
      <c r="E339" s="1"/>
    </row>
    <row r="340" spans="1:5" ht="12.75">
      <c r="A340" s="1"/>
      <c r="B340" s="1"/>
      <c r="C340" s="1"/>
      <c r="D340" s="1"/>
      <c r="E340" s="1"/>
    </row>
    <row r="341" spans="1:5" ht="12.75">
      <c r="A341" s="1"/>
      <c r="B341" s="1"/>
      <c r="C341" s="1"/>
      <c r="D341" s="1"/>
      <c r="E341" s="1"/>
    </row>
    <row r="342" spans="1:5" ht="12.75">
      <c r="A342" s="1"/>
      <c r="B342" s="1"/>
      <c r="C342" s="1"/>
      <c r="D342" s="1"/>
      <c r="E342" s="1"/>
    </row>
    <row r="343" spans="1:5" ht="12.75">
      <c r="A343" s="1"/>
      <c r="B343" s="1"/>
      <c r="C343" s="1"/>
      <c r="D343" s="1"/>
      <c r="E343" s="1"/>
    </row>
    <row r="344" spans="1:5" ht="12.75">
      <c r="A344" s="1"/>
      <c r="B344" s="1"/>
      <c r="C344" s="1"/>
      <c r="D344" s="1"/>
      <c r="E344" s="1"/>
    </row>
    <row r="345" spans="1:5" ht="12.75">
      <c r="A345" s="1"/>
      <c r="B345" s="1"/>
      <c r="C345" s="1"/>
      <c r="D345" s="1"/>
      <c r="E345" s="1"/>
    </row>
    <row r="346" spans="1:5" ht="12.75">
      <c r="A346" s="1"/>
      <c r="B346" s="1"/>
      <c r="C346" s="1"/>
      <c r="D346" s="1"/>
      <c r="E346" s="1"/>
    </row>
    <row r="347" spans="1:5" ht="12.75">
      <c r="A347" s="1"/>
      <c r="B347" s="1"/>
      <c r="C347" s="1"/>
      <c r="D347" s="1"/>
      <c r="E347" s="1"/>
    </row>
    <row r="348" spans="1:5" ht="12.75">
      <c r="A348" s="1"/>
      <c r="B348" s="1"/>
      <c r="C348" s="1"/>
      <c r="D348" s="1"/>
      <c r="E348" s="1"/>
    </row>
    <row r="349" spans="1:5" ht="12.75">
      <c r="A349" s="1"/>
      <c r="B349" s="1"/>
      <c r="C349" s="1"/>
      <c r="D349" s="1"/>
      <c r="E349" s="1"/>
    </row>
    <row r="350" spans="1:5" ht="12.75">
      <c r="A350" s="1"/>
      <c r="B350" s="1"/>
      <c r="C350" s="1"/>
      <c r="D350" s="1"/>
      <c r="E350" s="1"/>
    </row>
    <row r="351" spans="1:5" ht="12.75">
      <c r="A351" s="1"/>
      <c r="B351" s="1"/>
      <c r="C351" s="1"/>
      <c r="D351" s="1"/>
      <c r="E351" s="1"/>
    </row>
    <row r="352" spans="1:5" ht="12.75">
      <c r="A352" s="1"/>
      <c r="B352" s="1"/>
      <c r="C352" s="1"/>
      <c r="D352" s="1"/>
      <c r="E352" s="1"/>
    </row>
    <row r="353" spans="1:5" ht="12.75">
      <c r="A353" s="1"/>
      <c r="B353" s="1"/>
      <c r="C353" s="1"/>
      <c r="D353" s="1"/>
      <c r="E353" s="1"/>
    </row>
    <row r="354" spans="1:5" ht="12.75">
      <c r="A354" s="1"/>
      <c r="B354" s="1"/>
      <c r="C354" s="1"/>
      <c r="D354" s="1"/>
      <c r="E354" s="1"/>
    </row>
    <row r="355" spans="1:5" ht="12.75">
      <c r="A355" s="1"/>
      <c r="B355" s="1"/>
      <c r="C355" s="1"/>
      <c r="D355" s="1"/>
      <c r="E355" s="1"/>
    </row>
    <row r="356" spans="1:5" ht="12.75">
      <c r="A356" s="1"/>
      <c r="B356" s="1"/>
      <c r="C356" s="1"/>
      <c r="D356" s="1"/>
      <c r="E356" s="1"/>
    </row>
    <row r="357" spans="1:5" ht="12.75">
      <c r="A357" s="1"/>
      <c r="B357" s="1"/>
      <c r="C357" s="1"/>
      <c r="D357" s="1"/>
      <c r="E357" s="1"/>
    </row>
    <row r="358" spans="1:5" ht="12.75">
      <c r="A358" s="1"/>
      <c r="B358" s="1"/>
      <c r="C358" s="1"/>
      <c r="D358" s="1"/>
      <c r="E358" s="1"/>
    </row>
    <row r="359" spans="1:5" ht="12.75">
      <c r="A359" s="1"/>
      <c r="B359" s="1"/>
      <c r="C359" s="1"/>
      <c r="D359" s="1"/>
      <c r="E359" s="1"/>
    </row>
    <row r="360" spans="1:5" ht="12.75">
      <c r="A360" s="1"/>
      <c r="B360" s="1"/>
      <c r="C360" s="1"/>
      <c r="D360" s="1"/>
      <c r="E360" s="1"/>
    </row>
    <row r="361" spans="1:5" ht="12.75">
      <c r="A361" s="1"/>
      <c r="B361" s="1"/>
      <c r="C361" s="1"/>
      <c r="D361" s="1"/>
      <c r="E361" s="1"/>
    </row>
    <row r="362" spans="1:5" ht="12.75">
      <c r="A362" s="1"/>
      <c r="B362" s="1"/>
      <c r="C362" s="1"/>
      <c r="D362" s="1"/>
      <c r="E362" s="1"/>
    </row>
    <row r="363" spans="1:5" ht="12.75">
      <c r="A363" s="1"/>
      <c r="B363" s="1"/>
      <c r="C363" s="1"/>
      <c r="D363" s="1"/>
      <c r="E363" s="1"/>
    </row>
    <row r="364" spans="1:5" ht="12.75">
      <c r="A364" s="1"/>
      <c r="B364" s="1"/>
      <c r="C364" s="1"/>
      <c r="D364" s="1"/>
      <c r="E364" s="1"/>
    </row>
    <row r="365" spans="1:5" ht="12.75">
      <c r="A365" s="1"/>
      <c r="B365" s="1"/>
      <c r="C365" s="1"/>
      <c r="D365" s="1"/>
      <c r="E365" s="1"/>
    </row>
    <row r="366" spans="1:5" ht="12.75">
      <c r="A366" s="1"/>
      <c r="B366" s="1"/>
      <c r="C366" s="1"/>
      <c r="D366" s="1"/>
      <c r="E366" s="1"/>
    </row>
    <row r="367" spans="1:5" ht="12.75">
      <c r="A367" s="1"/>
      <c r="B367" s="1"/>
      <c r="C367" s="1"/>
      <c r="D367" s="1"/>
      <c r="E367" s="1"/>
    </row>
    <row r="368" spans="1:5" ht="12.75">
      <c r="A368" s="1"/>
      <c r="B368" s="1"/>
      <c r="C368" s="1"/>
      <c r="D368" s="1"/>
      <c r="E368" s="1"/>
    </row>
    <row r="369" spans="1:5" ht="12.75">
      <c r="A369" s="1"/>
      <c r="B369" s="1"/>
      <c r="C369" s="1"/>
      <c r="D369" s="1"/>
      <c r="E369" s="1"/>
    </row>
    <row r="370" spans="1:5" ht="12.75">
      <c r="A370" s="1"/>
      <c r="B370" s="1"/>
      <c r="C370" s="1"/>
      <c r="D370" s="1"/>
      <c r="E370" s="1"/>
    </row>
    <row r="371" spans="1:5" ht="12.75">
      <c r="A371" s="1"/>
      <c r="B371" s="1"/>
      <c r="C371" s="1"/>
      <c r="D371" s="1"/>
      <c r="E371" s="1"/>
    </row>
    <row r="372" spans="1:5" ht="12.75">
      <c r="A372" s="1"/>
      <c r="B372" s="1"/>
      <c r="C372" s="1"/>
      <c r="D372" s="1"/>
      <c r="E372" s="1"/>
    </row>
    <row r="373" spans="1:5" ht="12.75">
      <c r="A373" s="1"/>
      <c r="B373" s="1"/>
      <c r="C373" s="1"/>
      <c r="D373" s="1"/>
      <c r="E373" s="1"/>
    </row>
    <row r="374" spans="1:5" ht="12.75">
      <c r="A374" s="1"/>
      <c r="B374" s="1"/>
      <c r="C374" s="1"/>
      <c r="D374" s="1"/>
      <c r="E374" s="1"/>
    </row>
    <row r="375" spans="1:5" ht="12.75">
      <c r="A375" s="1"/>
      <c r="B375" s="1"/>
      <c r="C375" s="1"/>
      <c r="D375" s="1"/>
      <c r="E375" s="1"/>
    </row>
    <row r="376" spans="1:5" ht="12.75">
      <c r="A376" s="1"/>
      <c r="B376" s="1"/>
      <c r="C376" s="1"/>
      <c r="D376" s="1"/>
      <c r="E376" s="1"/>
    </row>
    <row r="377" spans="1:5" ht="12.75">
      <c r="A377" s="1"/>
      <c r="B377" s="1"/>
      <c r="C377" s="1"/>
      <c r="D377" s="1"/>
      <c r="E377" s="1"/>
    </row>
    <row r="378" spans="1:5" ht="12.75">
      <c r="A378" s="1"/>
      <c r="B378" s="1"/>
      <c r="C378" s="1"/>
      <c r="D378" s="1"/>
      <c r="E378" s="1"/>
    </row>
    <row r="379" spans="1:5" ht="12.75">
      <c r="A379" s="1"/>
      <c r="B379" s="1"/>
      <c r="C379" s="1"/>
      <c r="D379" s="1"/>
      <c r="E379" s="1"/>
    </row>
    <row r="380" spans="1:5" ht="12.75">
      <c r="A380" s="1"/>
      <c r="B380" s="1"/>
      <c r="C380" s="1"/>
      <c r="D380" s="1"/>
      <c r="E380" s="1"/>
    </row>
    <row r="381" spans="1:5" ht="12.75">
      <c r="A381" s="1"/>
      <c r="B381" s="1"/>
      <c r="C381" s="1"/>
      <c r="D381" s="1"/>
      <c r="E381" s="1"/>
    </row>
    <row r="382" spans="1:5" ht="12.75">
      <c r="A382" s="1"/>
      <c r="B382" s="1"/>
      <c r="C382" s="1"/>
      <c r="D382" s="1"/>
      <c r="E382" s="1"/>
    </row>
    <row r="383" spans="1:5" ht="12.75">
      <c r="A383" s="1"/>
      <c r="B383" s="1"/>
      <c r="C383" s="1"/>
      <c r="D383" s="1"/>
      <c r="E383" s="1"/>
    </row>
    <row r="384" spans="1:5" ht="12.75">
      <c r="A384" s="1"/>
      <c r="B384" s="1"/>
      <c r="C384" s="1"/>
      <c r="D384" s="1"/>
      <c r="E384" s="1"/>
    </row>
    <row r="385" spans="1:5" ht="12.75">
      <c r="A385" s="1"/>
      <c r="B385" s="1"/>
      <c r="C385" s="1"/>
      <c r="D385" s="1"/>
      <c r="E385" s="1"/>
    </row>
    <row r="386" spans="1:5" ht="12.75">
      <c r="A386" s="1"/>
      <c r="B386" s="1"/>
      <c r="C386" s="1"/>
      <c r="D386" s="1"/>
      <c r="E386" s="1"/>
    </row>
    <row r="387" spans="1:5" ht="12.75">
      <c r="A387" s="1"/>
      <c r="B387" s="1"/>
      <c r="C387" s="1"/>
      <c r="D387" s="1"/>
      <c r="E387" s="1"/>
    </row>
    <row r="388" spans="1:5" ht="12.75">
      <c r="A388" s="1"/>
      <c r="B388" s="1"/>
      <c r="C388" s="1"/>
      <c r="D388" s="1"/>
      <c r="E388" s="1"/>
    </row>
    <row r="389" spans="1:5" ht="12.75">
      <c r="A389" s="1"/>
      <c r="B389" s="1"/>
      <c r="C389" s="1"/>
      <c r="D389" s="1"/>
      <c r="E389" s="1"/>
    </row>
    <row r="390" spans="1:5" ht="12.75">
      <c r="A390" s="1"/>
      <c r="B390" s="1"/>
      <c r="C390" s="1"/>
      <c r="D390" s="1"/>
      <c r="E390" s="1"/>
    </row>
    <row r="391" spans="1:5" ht="12.75">
      <c r="A391" s="1"/>
      <c r="B391" s="1"/>
      <c r="C391" s="1"/>
      <c r="D391" s="1"/>
      <c r="E391" s="1"/>
    </row>
    <row r="392" spans="1:5" ht="12.75">
      <c r="A392" s="1"/>
      <c r="B392" s="1"/>
      <c r="C392" s="1"/>
      <c r="D392" s="1"/>
      <c r="E392" s="1"/>
    </row>
    <row r="393" spans="1:5" ht="12.75">
      <c r="A393" s="1"/>
      <c r="B393" s="1"/>
      <c r="C393" s="1"/>
      <c r="D393" s="1"/>
      <c r="E393" s="1"/>
    </row>
    <row r="394" spans="1:5" ht="12.75">
      <c r="A394" s="1"/>
      <c r="B394" s="1"/>
      <c r="C394" s="1"/>
      <c r="D394" s="1"/>
      <c r="E394" s="1"/>
    </row>
    <row r="395" spans="1:5" ht="12.75">
      <c r="A395" s="1"/>
      <c r="B395" s="1"/>
      <c r="C395" s="1"/>
      <c r="D395" s="1"/>
      <c r="E395" s="1"/>
    </row>
    <row r="396" spans="1:5" ht="12.75">
      <c r="A396" s="1"/>
      <c r="B396" s="1"/>
      <c r="C396" s="1"/>
      <c r="D396" s="1"/>
      <c r="E396" s="1"/>
    </row>
    <row r="397" spans="1:5" ht="12.75">
      <c r="A397" s="1"/>
      <c r="B397" s="1"/>
      <c r="C397" s="1"/>
      <c r="D397" s="1"/>
      <c r="E397" s="1"/>
    </row>
    <row r="398" spans="1:5" ht="12.75">
      <c r="A398" s="1"/>
      <c r="B398" s="1"/>
      <c r="C398" s="1"/>
      <c r="D398" s="1"/>
      <c r="E398" s="1"/>
    </row>
    <row r="399" spans="1:5" ht="12.75">
      <c r="A399" s="1"/>
      <c r="B399" s="1"/>
      <c r="C399" s="1"/>
      <c r="D399" s="1"/>
      <c r="E399" s="1"/>
    </row>
    <row r="400" spans="1:5" ht="12.75">
      <c r="A400" s="1"/>
      <c r="B400" s="1"/>
      <c r="C400" s="1"/>
      <c r="D400" s="1"/>
      <c r="E400" s="1"/>
    </row>
    <row r="401" spans="1:5" ht="12.75">
      <c r="A401" s="1"/>
      <c r="B401" s="1"/>
      <c r="C401" s="1"/>
      <c r="D401" s="1"/>
      <c r="E401" s="1"/>
    </row>
    <row r="402" spans="1:5" ht="12.75">
      <c r="A402" s="1"/>
      <c r="B402" s="1"/>
      <c r="C402" s="1"/>
      <c r="D402" s="1"/>
      <c r="E402" s="1"/>
    </row>
    <row r="403" spans="1:5" ht="12.75">
      <c r="A403" s="1"/>
      <c r="B403" s="1"/>
      <c r="C403" s="1"/>
      <c r="D403" s="1"/>
      <c r="E403" s="1"/>
    </row>
    <row r="404" spans="1:5" ht="12.75">
      <c r="A404" s="1"/>
      <c r="B404" s="1"/>
      <c r="C404" s="1"/>
      <c r="D404" s="1"/>
      <c r="E404" s="1"/>
    </row>
    <row r="405" spans="1:5" ht="12.75">
      <c r="A405" s="1"/>
      <c r="B405" s="1"/>
      <c r="C405" s="1"/>
      <c r="D405" s="1"/>
      <c r="E405" s="1"/>
    </row>
    <row r="406" spans="1:5" ht="12.75">
      <c r="A406" s="1"/>
      <c r="B406" s="1"/>
      <c r="C406" s="1"/>
      <c r="D406" s="1"/>
      <c r="E406" s="1"/>
    </row>
    <row r="407" spans="1:5" ht="12.75">
      <c r="A407" s="1"/>
      <c r="B407" s="1"/>
      <c r="C407" s="1"/>
      <c r="D407" s="1"/>
      <c r="E407" s="1"/>
    </row>
    <row r="408" spans="1:5" ht="12.75">
      <c r="A408" s="1"/>
      <c r="B408" s="1"/>
      <c r="C408" s="1"/>
      <c r="D408" s="1"/>
      <c r="E408" s="1"/>
    </row>
    <row r="409" spans="1:5" ht="12.75">
      <c r="A409" s="1"/>
      <c r="B409" s="1"/>
      <c r="C409" s="1"/>
      <c r="D409" s="1"/>
      <c r="E409" s="1"/>
    </row>
    <row r="410" spans="1:5" ht="12.75">
      <c r="A410" s="1"/>
      <c r="B410" s="1"/>
      <c r="C410" s="1"/>
      <c r="D410" s="1"/>
      <c r="E410" s="1"/>
    </row>
    <row r="411" spans="1:5" ht="12.75">
      <c r="A411" s="1"/>
      <c r="B411" s="1"/>
      <c r="C411" s="1"/>
      <c r="D411" s="1"/>
      <c r="E411" s="1"/>
    </row>
    <row r="412" spans="1:5" ht="12.75">
      <c r="A412" s="1"/>
      <c r="B412" s="1"/>
      <c r="C412" s="1"/>
      <c r="D412" s="1"/>
      <c r="E412" s="1"/>
    </row>
    <row r="413" spans="1:5" ht="12.75">
      <c r="A413" s="1"/>
      <c r="B413" s="1"/>
      <c r="C413" s="1"/>
      <c r="D413" s="1"/>
      <c r="E413" s="1"/>
    </row>
    <row r="414" spans="1:5" ht="12.75">
      <c r="A414" s="1"/>
      <c r="B414" s="1"/>
      <c r="C414" s="1"/>
      <c r="D414" s="1"/>
      <c r="E414" s="1"/>
    </row>
    <row r="415" spans="1:5" ht="12.75">
      <c r="A415" s="1"/>
      <c r="B415" s="1"/>
      <c r="C415" s="1"/>
      <c r="D415" s="1"/>
      <c r="E415" s="1"/>
    </row>
    <row r="416" spans="1:5" ht="12.75">
      <c r="A416" s="1"/>
      <c r="B416" s="1"/>
      <c r="C416" s="1"/>
      <c r="D416" s="1"/>
      <c r="E416" s="1"/>
    </row>
    <row r="417" spans="1:5" ht="12.75">
      <c r="A417" s="1"/>
      <c r="B417" s="1"/>
      <c r="C417" s="1"/>
      <c r="D417" s="1"/>
      <c r="E417" s="1"/>
    </row>
    <row r="418" spans="1:5" ht="12.75">
      <c r="A418" s="1"/>
      <c r="B418" s="1"/>
      <c r="C418" s="1"/>
      <c r="D418" s="1"/>
      <c r="E418" s="1"/>
    </row>
    <row r="419" spans="1:5" ht="12.75">
      <c r="A419" s="1"/>
      <c r="B419" s="1"/>
      <c r="C419" s="1"/>
      <c r="D419" s="1"/>
      <c r="E419" s="1"/>
    </row>
    <row r="420" spans="1:5" ht="12.75">
      <c r="A420" s="1"/>
      <c r="B420" s="1"/>
      <c r="C420" s="1"/>
      <c r="D420" s="1"/>
      <c r="E420" s="1"/>
    </row>
    <row r="421" spans="1:5" ht="12.75">
      <c r="A421" s="1"/>
      <c r="B421" s="1"/>
      <c r="C421" s="1"/>
      <c r="D421" s="1"/>
      <c r="E421" s="1"/>
    </row>
    <row r="422" spans="1:5" ht="12.75">
      <c r="A422" s="1"/>
      <c r="B422" s="1"/>
      <c r="C422" s="1"/>
      <c r="D422" s="1"/>
      <c r="E422" s="1"/>
    </row>
    <row r="423" spans="1:5" ht="12.75">
      <c r="A423" s="1"/>
      <c r="B423" s="1"/>
      <c r="C423" s="1"/>
      <c r="D423" s="1"/>
      <c r="E423" s="1"/>
    </row>
    <row r="424" spans="1:5" ht="12.75">
      <c r="A424" s="1"/>
      <c r="B424" s="1"/>
      <c r="C424" s="1"/>
      <c r="D424" s="1"/>
      <c r="E424" s="1"/>
    </row>
    <row r="425" spans="1:5" ht="12.75">
      <c r="A425" s="1"/>
      <c r="B425" s="1"/>
      <c r="C425" s="1"/>
      <c r="D425" s="1"/>
      <c r="E425" s="1"/>
    </row>
    <row r="426" spans="1:5" ht="12.75">
      <c r="A426" s="1"/>
      <c r="B426" s="1"/>
      <c r="C426" s="1"/>
      <c r="D426" s="1"/>
      <c r="E426" s="1"/>
    </row>
    <row r="427" spans="1:5" ht="12.75">
      <c r="A427" s="1"/>
      <c r="B427" s="1"/>
      <c r="C427" s="1"/>
      <c r="D427" s="1"/>
      <c r="E427" s="1"/>
    </row>
    <row r="428" spans="1:5" ht="12.75">
      <c r="A428" s="1"/>
      <c r="B428" s="1"/>
      <c r="C428" s="1"/>
      <c r="D428" s="1"/>
      <c r="E428" s="1"/>
    </row>
    <row r="429" spans="1:5" ht="12.75">
      <c r="A429" s="1"/>
      <c r="B429" s="1"/>
      <c r="C429" s="1"/>
      <c r="D429" s="1"/>
      <c r="E429" s="1"/>
    </row>
    <row r="430" spans="1:5" ht="12.75">
      <c r="A430" s="1"/>
      <c r="B430" s="1"/>
      <c r="C430" s="1"/>
      <c r="D430" s="1"/>
      <c r="E430" s="1"/>
    </row>
    <row r="431" spans="1:5" ht="12.75">
      <c r="A431" s="1"/>
      <c r="B431" s="1"/>
      <c r="C431" s="1"/>
      <c r="D431" s="1"/>
      <c r="E431" s="1"/>
    </row>
    <row r="432" spans="1:5" ht="12.75">
      <c r="A432" s="1"/>
      <c r="B432" s="1"/>
      <c r="C432" s="1"/>
      <c r="D432" s="1"/>
      <c r="E432" s="1"/>
    </row>
    <row r="433" spans="1:5" ht="12.75">
      <c r="A433" s="1"/>
      <c r="B433" s="1"/>
      <c r="C433" s="1"/>
      <c r="D433" s="1"/>
      <c r="E433" s="1"/>
    </row>
    <row r="434" spans="1:5" ht="12.75">
      <c r="A434" s="1"/>
      <c r="B434" s="1"/>
      <c r="C434" s="1"/>
      <c r="D434" s="1"/>
      <c r="E434" s="1"/>
    </row>
    <row r="435" spans="1:5" ht="12.75">
      <c r="A435" s="1"/>
      <c r="B435" s="1"/>
      <c r="C435" s="1"/>
      <c r="D435" s="1"/>
      <c r="E435" s="1"/>
    </row>
    <row r="436" spans="1:5" ht="12.75">
      <c r="A436" s="1"/>
      <c r="B436" s="1"/>
      <c r="C436" s="1"/>
      <c r="D436" s="1"/>
      <c r="E436" s="1"/>
    </row>
    <row r="437" spans="1:5" ht="12.75">
      <c r="A437" s="1"/>
      <c r="B437" s="1"/>
      <c r="C437" s="1"/>
      <c r="D437" s="1"/>
      <c r="E437" s="1"/>
    </row>
    <row r="438" spans="1:5" ht="12.75">
      <c r="A438" s="1"/>
      <c r="B438" s="1"/>
      <c r="C438" s="1"/>
      <c r="D438" s="1"/>
      <c r="E438" s="1"/>
    </row>
    <row r="439" spans="1:5" ht="12.75">
      <c r="A439" s="1"/>
      <c r="B439" s="1"/>
      <c r="C439" s="1"/>
      <c r="D439" s="1"/>
      <c r="E439" s="1"/>
    </row>
    <row r="440" spans="1:5" ht="12.75">
      <c r="A440" s="1"/>
      <c r="B440" s="1"/>
      <c r="C440" s="1"/>
      <c r="D440" s="1"/>
      <c r="E440" s="1"/>
    </row>
    <row r="441" spans="1:5" ht="12.75">
      <c r="A441" s="1"/>
      <c r="B441" s="1"/>
      <c r="C441" s="1"/>
      <c r="D441" s="1"/>
      <c r="E441" s="1"/>
    </row>
    <row r="442" spans="1:5" ht="12.75">
      <c r="A442" s="1"/>
      <c r="B442" s="1"/>
      <c r="C442" s="1"/>
      <c r="D442" s="1"/>
      <c r="E442" s="1"/>
    </row>
    <row r="443" spans="1:5" ht="12.75">
      <c r="A443" s="1"/>
      <c r="B443" s="1"/>
      <c r="C443" s="1"/>
      <c r="D443" s="1"/>
      <c r="E443" s="1"/>
    </row>
    <row r="444" spans="1:5" ht="12.75">
      <c r="A444" s="1"/>
      <c r="B444" s="1"/>
      <c r="C444" s="1"/>
      <c r="D444" s="1"/>
      <c r="E444" s="1"/>
    </row>
    <row r="445" spans="1:5" ht="12.75">
      <c r="A445" s="1"/>
      <c r="B445" s="1"/>
      <c r="C445" s="1"/>
      <c r="D445" s="1"/>
      <c r="E445" s="1"/>
    </row>
    <row r="446" spans="1:5" ht="12.75">
      <c r="A446" s="1"/>
      <c r="B446" s="1"/>
      <c r="C446" s="1"/>
      <c r="D446" s="1"/>
      <c r="E446" s="1"/>
    </row>
    <row r="447" spans="1:5" ht="12.75">
      <c r="A447" s="1"/>
      <c r="B447" s="1"/>
      <c r="C447" s="1"/>
      <c r="D447" s="1"/>
      <c r="E447" s="1"/>
    </row>
    <row r="448" spans="1:5" ht="12.75">
      <c r="A448" s="1"/>
      <c r="B448" s="1"/>
      <c r="C448" s="1"/>
      <c r="D448" s="1"/>
      <c r="E448" s="1"/>
    </row>
    <row r="449" spans="1:5" ht="12.75">
      <c r="A449" s="1"/>
      <c r="B449" s="1"/>
      <c r="C449" s="1"/>
      <c r="D449" s="1"/>
      <c r="E449" s="1"/>
    </row>
    <row r="450" spans="1:5" ht="12.75">
      <c r="A450" s="1"/>
      <c r="B450" s="1"/>
      <c r="C450" s="1"/>
      <c r="D450" s="1"/>
      <c r="E450" s="1"/>
    </row>
    <row r="451" spans="1:5" ht="12.75">
      <c r="A451" s="1"/>
      <c r="B451" s="1"/>
      <c r="C451" s="1"/>
      <c r="D451" s="1"/>
      <c r="E451" s="1"/>
    </row>
    <row r="452" spans="1:5" ht="12.75">
      <c r="A452" s="1"/>
      <c r="B452" s="1"/>
      <c r="C452" s="1"/>
      <c r="D452" s="1"/>
      <c r="E452" s="1"/>
    </row>
    <row r="453" spans="1:5" ht="12.75">
      <c r="A453" s="1"/>
      <c r="B453" s="1"/>
      <c r="C453" s="1"/>
      <c r="D453" s="1"/>
      <c r="E453" s="1"/>
    </row>
    <row r="454" spans="1:5" ht="12.75">
      <c r="A454" s="1"/>
      <c r="B454" s="1"/>
      <c r="C454" s="1"/>
      <c r="D454" s="1"/>
      <c r="E454" s="1"/>
    </row>
    <row r="455" spans="1:5" ht="12.75">
      <c r="A455" s="1"/>
      <c r="B455" s="1"/>
      <c r="C455" s="1"/>
      <c r="D455" s="1"/>
      <c r="E455" s="1"/>
    </row>
    <row r="456" spans="1:5" ht="12.75">
      <c r="A456" s="1"/>
      <c r="B456" s="1"/>
      <c r="C456" s="1"/>
      <c r="D456" s="1"/>
      <c r="E456" s="1"/>
    </row>
    <row r="457" spans="1:5" ht="12.75">
      <c r="A457" s="1"/>
      <c r="B457" s="1"/>
      <c r="C457" s="1"/>
      <c r="D457" s="1"/>
      <c r="E457" s="1"/>
    </row>
    <row r="458" spans="1:5" ht="12.75">
      <c r="A458" s="1"/>
      <c r="B458" s="1"/>
      <c r="C458" s="1"/>
      <c r="D458" s="1"/>
      <c r="E458" s="1"/>
    </row>
    <row r="459" spans="1:5" ht="12.75">
      <c r="A459" s="1"/>
      <c r="B459" s="1"/>
      <c r="C459" s="1"/>
      <c r="D459" s="1"/>
      <c r="E459" s="1"/>
    </row>
    <row r="460" spans="1:5" ht="12.75">
      <c r="A460" s="1"/>
      <c r="B460" s="1"/>
      <c r="C460" s="1"/>
      <c r="D460" s="1"/>
      <c r="E460" s="1"/>
    </row>
  </sheetData>
  <sheetProtection password="A5D8" sheet="1" formatColumns="0" formatRows="0"/>
  <mergeCells count="130">
    <mergeCell ref="A26:D26"/>
    <mergeCell ref="A111:E111"/>
    <mergeCell ref="A113:E113"/>
    <mergeCell ref="A114:C114"/>
    <mergeCell ref="A109:E109"/>
    <mergeCell ref="A117:C117"/>
    <mergeCell ref="D117:E117"/>
    <mergeCell ref="A104:E104"/>
    <mergeCell ref="A105:C105"/>
    <mergeCell ref="A103:E103"/>
    <mergeCell ref="A118:E118"/>
    <mergeCell ref="A115:E115"/>
    <mergeCell ref="A116:C116"/>
    <mergeCell ref="D116:E116"/>
    <mergeCell ref="A107:C107"/>
    <mergeCell ref="D107:E107"/>
    <mergeCell ref="A108:C108"/>
    <mergeCell ref="D108:E108"/>
    <mergeCell ref="A106:E106"/>
    <mergeCell ref="A99:C99"/>
    <mergeCell ref="D99:E99"/>
    <mergeCell ref="A100:E100"/>
    <mergeCell ref="A102:E102"/>
    <mergeCell ref="A97:E97"/>
    <mergeCell ref="A98:C98"/>
    <mergeCell ref="D98:E98"/>
    <mergeCell ref="A94:E94"/>
    <mergeCell ref="A91:E91"/>
    <mergeCell ref="A93:E93"/>
    <mergeCell ref="A95:E95"/>
    <mergeCell ref="A96:C96"/>
    <mergeCell ref="A89:C89"/>
    <mergeCell ref="D89:E89"/>
    <mergeCell ref="A90:C90"/>
    <mergeCell ref="D90:E90"/>
    <mergeCell ref="A86:E86"/>
    <mergeCell ref="A87:C87"/>
    <mergeCell ref="A85:E85"/>
    <mergeCell ref="A88:E88"/>
    <mergeCell ref="A81:C81"/>
    <mergeCell ref="D81:E81"/>
    <mergeCell ref="A82:E82"/>
    <mergeCell ref="A84:E84"/>
    <mergeCell ref="A79:E79"/>
    <mergeCell ref="A80:C80"/>
    <mergeCell ref="D80:E80"/>
    <mergeCell ref="A76:E76"/>
    <mergeCell ref="A73:E73"/>
    <mergeCell ref="A75:E75"/>
    <mergeCell ref="A77:E77"/>
    <mergeCell ref="A78:C78"/>
    <mergeCell ref="A71:C71"/>
    <mergeCell ref="D71:E71"/>
    <mergeCell ref="A72:C72"/>
    <mergeCell ref="D72:E72"/>
    <mergeCell ref="A68:E68"/>
    <mergeCell ref="A69:C69"/>
    <mergeCell ref="A67:E67"/>
    <mergeCell ref="A70:E70"/>
    <mergeCell ref="A63:C63"/>
    <mergeCell ref="D63:E63"/>
    <mergeCell ref="A64:E64"/>
    <mergeCell ref="A66:E66"/>
    <mergeCell ref="A61:E61"/>
    <mergeCell ref="A62:C62"/>
    <mergeCell ref="D62:E62"/>
    <mergeCell ref="A58:E58"/>
    <mergeCell ref="A55:E55"/>
    <mergeCell ref="A57:E57"/>
    <mergeCell ref="A59:E59"/>
    <mergeCell ref="A60:C60"/>
    <mergeCell ref="A52:E52"/>
    <mergeCell ref="A53:C53"/>
    <mergeCell ref="D53:E53"/>
    <mergeCell ref="A54:C54"/>
    <mergeCell ref="D54:E54"/>
    <mergeCell ref="A48:E48"/>
    <mergeCell ref="A50:E50"/>
    <mergeCell ref="A51:C51"/>
    <mergeCell ref="A49:E49"/>
    <mergeCell ref="A35:C35"/>
    <mergeCell ref="A40:E40"/>
    <mergeCell ref="A45:C45"/>
    <mergeCell ref="D45:E45"/>
    <mergeCell ref="A46:E46"/>
    <mergeCell ref="A41:E41"/>
    <mergeCell ref="A42:C42"/>
    <mergeCell ref="A43:E43"/>
    <mergeCell ref="A44:C44"/>
    <mergeCell ref="D44:E44"/>
    <mergeCell ref="B13:E13"/>
    <mergeCell ref="A30:E30"/>
    <mergeCell ref="A33:C33"/>
    <mergeCell ref="A31:E31"/>
    <mergeCell ref="A39:E39"/>
    <mergeCell ref="A37:E37"/>
    <mergeCell ref="B15:E15"/>
    <mergeCell ref="A16:E16"/>
    <mergeCell ref="C17:E17"/>
    <mergeCell ref="A21:E21"/>
    <mergeCell ref="A5:A7"/>
    <mergeCell ref="D35:E35"/>
    <mergeCell ref="A36:C36"/>
    <mergeCell ref="D36:E36"/>
    <mergeCell ref="A20:E20"/>
    <mergeCell ref="B11:E11"/>
    <mergeCell ref="B10:E10"/>
    <mergeCell ref="A24:C24"/>
    <mergeCell ref="A19:E19"/>
    <mergeCell ref="A18:E18"/>
    <mergeCell ref="A23:E23"/>
    <mergeCell ref="B12:E12"/>
    <mergeCell ref="A29:E29"/>
    <mergeCell ref="A1:E1"/>
    <mergeCell ref="B8:E8"/>
    <mergeCell ref="B5:E5"/>
    <mergeCell ref="B4:E4"/>
    <mergeCell ref="B3:E3"/>
    <mergeCell ref="B2:E2"/>
    <mergeCell ref="B6:E6"/>
    <mergeCell ref="A25:E25"/>
    <mergeCell ref="B7:E7"/>
    <mergeCell ref="A112:E112"/>
    <mergeCell ref="B9:E9"/>
    <mergeCell ref="A17:B17"/>
    <mergeCell ref="B14:E14"/>
    <mergeCell ref="A22:E22"/>
    <mergeCell ref="A34:E34"/>
    <mergeCell ref="A32:E32"/>
    <mergeCell ref="A27:E27"/>
  </mergeCells>
  <conditionalFormatting sqref="A18:A21">
    <cfRule type="expression" priority="39" dxfId="28" stopIfTrue="1">
      <formula>$A$17="Nie wnioskuję"</formula>
    </cfRule>
  </conditionalFormatting>
  <conditionalFormatting sqref="D33 A34:A37 A44 A53 A62 A71 A80 A89 A98 A107 A116 A46 A55 A64 A73 A82 A91 A100 A109 A118">
    <cfRule type="expression" priority="42" dxfId="0" stopIfTrue="1">
      <formula>$H$25="NIE"</formula>
    </cfRule>
  </conditionalFormatting>
  <conditionalFormatting sqref="D42">
    <cfRule type="expression" priority="27" dxfId="0" stopIfTrue="1">
      <formula>$H$25="NIE"</formula>
    </cfRule>
  </conditionalFormatting>
  <conditionalFormatting sqref="D51">
    <cfRule type="expression" priority="26" dxfId="0" stopIfTrue="1">
      <formula>$H$25="NIE"</formula>
    </cfRule>
  </conditionalFormatting>
  <conditionalFormatting sqref="D60">
    <cfRule type="expression" priority="25" dxfId="0" stopIfTrue="1">
      <formula>$H$25="NIE"</formula>
    </cfRule>
  </conditionalFormatting>
  <conditionalFormatting sqref="D69">
    <cfRule type="expression" priority="24" dxfId="0" stopIfTrue="1">
      <formula>$H$25="NIE"</formula>
    </cfRule>
  </conditionalFormatting>
  <conditionalFormatting sqref="D78">
    <cfRule type="expression" priority="23" dxfId="0" stopIfTrue="1">
      <formula>$H$25="NIE"</formula>
    </cfRule>
  </conditionalFormatting>
  <conditionalFormatting sqref="D87">
    <cfRule type="expression" priority="22" dxfId="0" stopIfTrue="1">
      <formula>$H$25="NIE"</formula>
    </cfRule>
  </conditionalFormatting>
  <conditionalFormatting sqref="D96">
    <cfRule type="expression" priority="21" dxfId="0" stopIfTrue="1">
      <formula>$H$25="NIE"</formula>
    </cfRule>
  </conditionalFormatting>
  <conditionalFormatting sqref="D105">
    <cfRule type="expression" priority="20" dxfId="0" stopIfTrue="1">
      <formula>$H$25="NIE"</formula>
    </cfRule>
  </conditionalFormatting>
  <conditionalFormatting sqref="D114">
    <cfRule type="expression" priority="19" dxfId="0" stopIfTrue="1">
      <formula>$H$25="NIE"</formula>
    </cfRule>
  </conditionalFormatting>
  <conditionalFormatting sqref="A43">
    <cfRule type="expression" priority="18" dxfId="0" stopIfTrue="1">
      <formula>$H$25="NIE"</formula>
    </cfRule>
  </conditionalFormatting>
  <conditionalFormatting sqref="A52">
    <cfRule type="expression" priority="17" dxfId="0" stopIfTrue="1">
      <formula>$H$25="NIE"</formula>
    </cfRule>
  </conditionalFormatting>
  <conditionalFormatting sqref="A61">
    <cfRule type="expression" priority="16" dxfId="0" stopIfTrue="1">
      <formula>$H$25="NIE"</formula>
    </cfRule>
  </conditionalFormatting>
  <conditionalFormatting sqref="A70">
    <cfRule type="expression" priority="15" dxfId="0" stopIfTrue="1">
      <formula>$H$25="NIE"</formula>
    </cfRule>
  </conditionalFormatting>
  <conditionalFormatting sqref="A79">
    <cfRule type="expression" priority="14" dxfId="0" stopIfTrue="1">
      <formula>$H$25="NIE"</formula>
    </cfRule>
  </conditionalFormatting>
  <conditionalFormatting sqref="A88">
    <cfRule type="expression" priority="13" dxfId="0" stopIfTrue="1">
      <formula>$H$25="NIE"</formula>
    </cfRule>
  </conditionalFormatting>
  <conditionalFormatting sqref="A97">
    <cfRule type="expression" priority="12" dxfId="0" stopIfTrue="1">
      <formula>$H$25="NIE"</formula>
    </cfRule>
  </conditionalFormatting>
  <conditionalFormatting sqref="A106">
    <cfRule type="expression" priority="11" dxfId="0" stopIfTrue="1">
      <formula>$H$25="NIE"</formula>
    </cfRule>
  </conditionalFormatting>
  <conditionalFormatting sqref="A115">
    <cfRule type="expression" priority="10" dxfId="0" stopIfTrue="1">
      <formula>$H$25="NIE"</formula>
    </cfRule>
  </conditionalFormatting>
  <conditionalFormatting sqref="A45">
    <cfRule type="expression" priority="9" dxfId="0" stopIfTrue="1">
      <formula>$H$25="NIE"</formula>
    </cfRule>
  </conditionalFormatting>
  <conditionalFormatting sqref="A54">
    <cfRule type="expression" priority="8" dxfId="0" stopIfTrue="1">
      <formula>$H$25="NIE"</formula>
    </cfRule>
  </conditionalFormatting>
  <conditionalFormatting sqref="A63">
    <cfRule type="expression" priority="7" dxfId="0" stopIfTrue="1">
      <formula>$H$25="NIE"</formula>
    </cfRule>
  </conditionalFormatting>
  <conditionalFormatting sqref="A72">
    <cfRule type="expression" priority="6" dxfId="0" stopIfTrue="1">
      <formula>$H$25="NIE"</formula>
    </cfRule>
  </conditionalFormatting>
  <conditionalFormatting sqref="A81">
    <cfRule type="expression" priority="5" dxfId="0" stopIfTrue="1">
      <formula>$H$25="NIE"</formula>
    </cfRule>
  </conditionalFormatting>
  <conditionalFormatting sqref="A90">
    <cfRule type="expression" priority="4" dxfId="0" stopIfTrue="1">
      <formula>$H$25="NIE"</formula>
    </cfRule>
  </conditionalFormatting>
  <conditionalFormatting sqref="A99">
    <cfRule type="expression" priority="3" dxfId="0" stopIfTrue="1">
      <formula>$H$25="NIE"</formula>
    </cfRule>
  </conditionalFormatting>
  <conditionalFormatting sqref="A108">
    <cfRule type="expression" priority="2" dxfId="0" stopIfTrue="1">
      <formula>$H$25="NIE"</formula>
    </cfRule>
  </conditionalFormatting>
  <conditionalFormatting sqref="A117">
    <cfRule type="expression" priority="1" dxfId="0" stopIfTrue="1">
      <formula>$H$25="NIE"</formula>
    </cfRule>
  </conditionalFormatting>
  <dataValidations count="3">
    <dataValidation type="list" allowBlank="1" showInputMessage="1" showErrorMessage="1" sqref="A17">
      <formula1>"Wnioskuję,Nie wnioskuję"</formula1>
    </dataValidation>
    <dataValidation type="date" allowBlank="1" showInputMessage="1" showErrorMessage="1" promptTitle="Format daty" prompt="Data powinna być wpisana w formacie RRRR-MM-DD." errorTitle="Format daty" error="Sprawdź czy data jest w formacie RRRR-MM-DD" sqref="D24 D33 D42 D51 D60 D69 D78 D87 D96 D105 D114">
      <formula1>41640</formula1>
      <formula2>45291</formula2>
    </dataValidation>
    <dataValidation type="textLength" allowBlank="1" showInputMessage="1" showErrorMessage="1" prompt="Maksymalnie można wpisać 1000 znaków." error="Przekroczono liczbę znaków w komórce.&#10;&#10;Aby poprawić kliknij &quot;Ponów próbę&quot;&#10;Aby opóścić komórkę bez zapisywania kliknij &quot;Anuluj&quot;" sqref="A18:E21">
      <formula1>0</formula1>
      <formula2>1000</formula2>
    </dataValidation>
  </dataValidations>
  <printOptions horizontalCentered="1"/>
  <pageMargins left="0.5905511811023623" right="0.5905511811023623" top="0.5905511811023623" bottom="0.7874015748031497" header="0.5118110236220472" footer="0"/>
  <pageSetup fitToHeight="0" fitToWidth="1" horizontalDpi="600" verticalDpi="600" orientation="portrait" paperSize="9" scale="78" r:id="rId1"/>
  <headerFooter alignWithMargins="0">
    <oddFooter>&amp;L&amp;T              &amp;D
&amp;CStrona &amp;P z &amp;N
&amp;R&amp;A
</oddFooter>
  </headerFooter>
  <rowBreaks count="6" manualBreakCount="6">
    <brk id="23" max="4" man="1"/>
    <brk id="40" max="4" man="1"/>
    <brk id="56" max="4" man="1"/>
    <brk id="68" max="4" man="1"/>
    <brk id="82" max="4" man="1"/>
    <brk id="95" max="4" man="1"/>
  </rowBreaks>
</worksheet>
</file>

<file path=xl/worksheets/sheet2.xml><?xml version="1.0" encoding="utf-8"?>
<worksheet xmlns="http://schemas.openxmlformats.org/spreadsheetml/2006/main" xmlns:r="http://schemas.openxmlformats.org/officeDocument/2006/relationships">
  <sheetPr codeName="Arkusz2">
    <pageSetUpPr fitToPage="1"/>
  </sheetPr>
  <dimension ref="A1:AB349"/>
  <sheetViews>
    <sheetView zoomScale="70" zoomScaleNormal="70" zoomScaleSheetLayoutView="55" zoomScalePageLayoutView="0" workbookViewId="0" topLeftCell="A71">
      <selection activeCell="B75" sqref="B75:E75"/>
    </sheetView>
  </sheetViews>
  <sheetFormatPr defaultColWidth="9.140625" defaultRowHeight="12.75"/>
  <cols>
    <col min="1" max="1" width="7.7109375" style="3" customWidth="1"/>
    <col min="2" max="2" width="43.57421875" style="3" customWidth="1"/>
    <col min="3" max="3" width="10.7109375" style="3" customWidth="1"/>
    <col min="4" max="5" width="12.7109375" style="3" customWidth="1"/>
    <col min="6" max="6" width="11.28125" style="3" customWidth="1"/>
    <col min="7" max="9" width="12.7109375" style="3" customWidth="1"/>
    <col min="10" max="10" width="19.7109375" style="100" customWidth="1"/>
    <col min="11" max="11" width="24.00390625" style="472" customWidth="1"/>
    <col min="12" max="12" width="15.7109375" style="472" customWidth="1"/>
    <col min="13" max="28" width="9.140625" style="472" customWidth="1"/>
    <col min="29" max="34" width="9.140625" style="1" customWidth="1"/>
    <col min="35" max="16384" width="9.140625" style="3" customWidth="1"/>
  </cols>
  <sheetData>
    <row r="1" spans="1:9" ht="13.5" thickBot="1">
      <c r="A1" s="1"/>
      <c r="B1" s="1"/>
      <c r="C1" s="1"/>
      <c r="D1" s="1"/>
      <c r="E1" s="1"/>
      <c r="F1" s="1"/>
      <c r="G1" s="1"/>
      <c r="H1" s="1"/>
      <c r="I1" s="1"/>
    </row>
    <row r="2" spans="1:12" ht="39" customHeight="1" thickBot="1">
      <c r="A2" s="596" t="s">
        <v>646</v>
      </c>
      <c r="B2" s="706"/>
      <c r="C2" s="706"/>
      <c r="D2" s="706"/>
      <c r="E2" s="706"/>
      <c r="F2" s="706"/>
      <c r="G2" s="706"/>
      <c r="H2" s="706"/>
      <c r="I2" s="707"/>
      <c r="J2" s="101" t="s">
        <v>531</v>
      </c>
      <c r="K2" s="102" t="s">
        <v>532</v>
      </c>
      <c r="L2" s="103" t="s">
        <v>439</v>
      </c>
    </row>
    <row r="3" spans="1:12" ht="152.25" customHeight="1" thickBot="1">
      <c r="A3" s="709" t="s">
        <v>45</v>
      </c>
      <c r="B3" s="710"/>
      <c r="C3" s="710"/>
      <c r="D3" s="710"/>
      <c r="E3" s="710"/>
      <c r="F3" s="710"/>
      <c r="G3" s="710"/>
      <c r="H3" s="710"/>
      <c r="I3" s="711"/>
      <c r="J3" s="101">
        <f>SUM(J9:J101)</f>
        <v>0</v>
      </c>
      <c r="K3" s="101">
        <f>J3+Grupy_docelowe!C3</f>
        <v>0</v>
      </c>
      <c r="L3" s="104">
        <f>IF(10000-K3&lt;0,"Przekroczyłeś liczbę znaków",10000-K3)</f>
        <v>10000</v>
      </c>
    </row>
    <row r="4" spans="1:28" s="478" customFormat="1" ht="21" customHeight="1" thickBot="1">
      <c r="A4" s="708"/>
      <c r="B4" s="708"/>
      <c r="C4" s="708"/>
      <c r="D4" s="708"/>
      <c r="E4" s="708"/>
      <c r="F4" s="708"/>
      <c r="G4" s="708"/>
      <c r="H4" s="708"/>
      <c r="I4" s="708"/>
      <c r="J4" s="476"/>
      <c r="K4" s="477"/>
      <c r="L4" s="477"/>
      <c r="M4" s="477"/>
      <c r="N4" s="477"/>
      <c r="O4" s="477"/>
      <c r="P4" s="477"/>
      <c r="Q4" s="477"/>
      <c r="R4" s="477"/>
      <c r="S4" s="477"/>
      <c r="T4" s="477"/>
      <c r="U4" s="477"/>
      <c r="V4" s="477"/>
      <c r="W4" s="477"/>
      <c r="X4" s="477"/>
      <c r="Y4" s="477"/>
      <c r="Z4" s="477"/>
      <c r="AA4" s="477"/>
      <c r="AB4" s="477"/>
    </row>
    <row r="5" spans="1:10" ht="21.75" customHeight="1" thickBot="1">
      <c r="A5" s="576" t="s">
        <v>648</v>
      </c>
      <c r="B5" s="577"/>
      <c r="C5" s="577"/>
      <c r="D5" s="577"/>
      <c r="E5" s="577"/>
      <c r="F5" s="577"/>
      <c r="G5" s="577"/>
      <c r="H5" s="577"/>
      <c r="I5" s="578"/>
      <c r="J5" s="476"/>
    </row>
    <row r="6" spans="1:12" ht="35.25" customHeight="1" thickBot="1">
      <c r="A6" s="712" t="s">
        <v>37</v>
      </c>
      <c r="B6" s="713"/>
      <c r="C6" s="640" t="s">
        <v>187</v>
      </c>
      <c r="D6" s="640"/>
      <c r="E6" s="640"/>
      <c r="F6" s="640"/>
      <c r="G6" s="640"/>
      <c r="H6" s="640"/>
      <c r="I6" s="641"/>
      <c r="J6" s="638"/>
      <c r="K6" s="639"/>
      <c r="L6" s="639"/>
    </row>
    <row r="7" spans="1:28" s="478" customFormat="1" ht="21" customHeight="1" thickBot="1">
      <c r="A7" s="604"/>
      <c r="B7" s="604"/>
      <c r="C7" s="604"/>
      <c r="D7" s="604"/>
      <c r="E7" s="604"/>
      <c r="F7" s="604"/>
      <c r="G7" s="604"/>
      <c r="H7" s="604"/>
      <c r="I7" s="604"/>
      <c r="J7" s="479"/>
      <c r="K7" s="480"/>
      <c r="L7" s="480"/>
      <c r="M7" s="477"/>
      <c r="N7" s="477"/>
      <c r="O7" s="477"/>
      <c r="P7" s="477"/>
      <c r="Q7" s="477"/>
      <c r="R7" s="477"/>
      <c r="S7" s="477"/>
      <c r="T7" s="477"/>
      <c r="U7" s="477"/>
      <c r="V7" s="477"/>
      <c r="W7" s="477"/>
      <c r="X7" s="477"/>
      <c r="Y7" s="477"/>
      <c r="Z7" s="477"/>
      <c r="AA7" s="477"/>
      <c r="AB7" s="477"/>
    </row>
    <row r="8" spans="1:12" ht="35.25" customHeight="1" thickBot="1">
      <c r="A8" s="105" t="s">
        <v>643</v>
      </c>
      <c r="B8" s="605" t="s">
        <v>520</v>
      </c>
      <c r="C8" s="605"/>
      <c r="D8" s="605"/>
      <c r="E8" s="605"/>
      <c r="F8" s="605"/>
      <c r="G8" s="605"/>
      <c r="H8" s="605"/>
      <c r="I8" s="606"/>
      <c r="J8" s="479"/>
      <c r="K8" s="480"/>
      <c r="L8" s="480"/>
    </row>
    <row r="9" spans="1:12" ht="147.75" customHeight="1" thickBot="1">
      <c r="A9" s="607"/>
      <c r="B9" s="608"/>
      <c r="C9" s="608"/>
      <c r="D9" s="608"/>
      <c r="E9" s="608"/>
      <c r="F9" s="608"/>
      <c r="G9" s="608"/>
      <c r="H9" s="608"/>
      <c r="I9" s="609"/>
      <c r="J9" s="476">
        <f>LEN(A9)</f>
        <v>0</v>
      </c>
      <c r="K9" s="480"/>
      <c r="L9" s="480"/>
    </row>
    <row r="10" spans="1:9" ht="22.5" customHeight="1" thickBot="1">
      <c r="A10" s="106"/>
      <c r="B10" s="107"/>
      <c r="C10" s="107"/>
      <c r="D10" s="107"/>
      <c r="E10" s="107"/>
      <c r="F10" s="107"/>
      <c r="G10" s="107"/>
      <c r="H10" s="107"/>
      <c r="I10" s="106"/>
    </row>
    <row r="11" spans="1:9" ht="27" customHeight="1" thickBot="1">
      <c r="A11" s="576" t="s">
        <v>644</v>
      </c>
      <c r="B11" s="577"/>
      <c r="C11" s="577"/>
      <c r="D11" s="577"/>
      <c r="E11" s="577"/>
      <c r="F11" s="577"/>
      <c r="G11" s="577"/>
      <c r="H11" s="577"/>
      <c r="I11" s="578"/>
    </row>
    <row r="12" spans="1:9" ht="27" customHeight="1" thickBot="1">
      <c r="A12" s="642" t="s">
        <v>29</v>
      </c>
      <c r="B12" s="643"/>
      <c r="C12" s="643"/>
      <c r="D12" s="643"/>
      <c r="E12" s="643"/>
      <c r="F12" s="643"/>
      <c r="G12" s="643"/>
      <c r="H12" s="643"/>
      <c r="I12" s="644"/>
    </row>
    <row r="13" spans="1:9" ht="27" customHeight="1">
      <c r="A13" s="623" t="s">
        <v>55</v>
      </c>
      <c r="B13" s="624"/>
      <c r="C13" s="624"/>
      <c r="D13" s="624"/>
      <c r="E13" s="625"/>
      <c r="F13" s="645" t="s">
        <v>285</v>
      </c>
      <c r="G13" s="652" t="s">
        <v>287</v>
      </c>
      <c r="H13" s="652"/>
      <c r="I13" s="653"/>
    </row>
    <row r="14" spans="1:9" ht="21" customHeight="1" thickBot="1">
      <c r="A14" s="626"/>
      <c r="B14" s="627"/>
      <c r="C14" s="627"/>
      <c r="D14" s="627"/>
      <c r="E14" s="628"/>
      <c r="F14" s="646"/>
      <c r="G14" s="381" t="s">
        <v>288</v>
      </c>
      <c r="H14" s="381" t="s">
        <v>289</v>
      </c>
      <c r="I14" s="382" t="s">
        <v>290</v>
      </c>
    </row>
    <row r="15" spans="1:9" ht="39" customHeight="1">
      <c r="A15" s="389">
        <v>1</v>
      </c>
      <c r="B15" s="654" t="s">
        <v>32</v>
      </c>
      <c r="C15" s="655"/>
      <c r="D15" s="655"/>
      <c r="E15" s="656"/>
      <c r="F15" s="390" t="s">
        <v>33</v>
      </c>
      <c r="G15" s="469"/>
      <c r="H15" s="469"/>
      <c r="I15" s="414">
        <f>G15+H15</f>
        <v>0</v>
      </c>
    </row>
    <row r="16" spans="1:10" ht="21" customHeight="1">
      <c r="A16" s="610" t="s">
        <v>424</v>
      </c>
      <c r="B16" s="611"/>
      <c r="C16" s="612"/>
      <c r="D16" s="613"/>
      <c r="E16" s="613"/>
      <c r="F16" s="613"/>
      <c r="G16" s="613"/>
      <c r="H16" s="613"/>
      <c r="I16" s="614"/>
      <c r="J16" s="100">
        <f>LEN(C16)</f>
        <v>0</v>
      </c>
    </row>
    <row r="17" spans="1:10" ht="24" customHeight="1" thickBot="1">
      <c r="A17" s="647" t="s">
        <v>294</v>
      </c>
      <c r="B17" s="648"/>
      <c r="C17" s="620"/>
      <c r="D17" s="621"/>
      <c r="E17" s="621"/>
      <c r="F17" s="621"/>
      <c r="G17" s="621"/>
      <c r="H17" s="621"/>
      <c r="I17" s="622"/>
      <c r="J17" s="100">
        <f>LEN(C17)</f>
        <v>0</v>
      </c>
    </row>
    <row r="18" spans="1:9" ht="35.25" customHeight="1">
      <c r="A18" s="391">
        <v>2</v>
      </c>
      <c r="B18" s="615" t="s">
        <v>30</v>
      </c>
      <c r="C18" s="616"/>
      <c r="D18" s="616"/>
      <c r="E18" s="617"/>
      <c r="F18" s="392" t="s">
        <v>41</v>
      </c>
      <c r="G18" s="618"/>
      <c r="H18" s="619"/>
      <c r="I18" s="393"/>
    </row>
    <row r="19" spans="1:10" ht="23.25" customHeight="1">
      <c r="A19" s="610" t="s">
        <v>424</v>
      </c>
      <c r="B19" s="611"/>
      <c r="C19" s="612"/>
      <c r="D19" s="613"/>
      <c r="E19" s="613"/>
      <c r="F19" s="613"/>
      <c r="G19" s="613"/>
      <c r="H19" s="613"/>
      <c r="I19" s="614"/>
      <c r="J19" s="100">
        <f>LEN(C19)</f>
        <v>0</v>
      </c>
    </row>
    <row r="20" spans="1:10" ht="27" customHeight="1" thickBot="1">
      <c r="A20" s="647" t="s">
        <v>294</v>
      </c>
      <c r="B20" s="648"/>
      <c r="C20" s="620"/>
      <c r="D20" s="621"/>
      <c r="E20" s="621"/>
      <c r="F20" s="621"/>
      <c r="G20" s="621"/>
      <c r="H20" s="621"/>
      <c r="I20" s="622"/>
      <c r="J20" s="100">
        <f>LEN(C20)</f>
        <v>0</v>
      </c>
    </row>
    <row r="21" spans="1:9" ht="38.25" customHeight="1">
      <c r="A21" s="391">
        <v>3</v>
      </c>
      <c r="B21" s="615" t="s">
        <v>31</v>
      </c>
      <c r="C21" s="616"/>
      <c r="D21" s="616"/>
      <c r="E21" s="617"/>
      <c r="F21" s="392" t="s">
        <v>41</v>
      </c>
      <c r="G21" s="618"/>
      <c r="H21" s="619"/>
      <c r="I21" s="393"/>
    </row>
    <row r="22" spans="1:10" ht="22.5" customHeight="1">
      <c r="A22" s="610" t="s">
        <v>424</v>
      </c>
      <c r="B22" s="611"/>
      <c r="C22" s="612"/>
      <c r="D22" s="613"/>
      <c r="E22" s="613"/>
      <c r="F22" s="613"/>
      <c r="G22" s="613"/>
      <c r="H22" s="613"/>
      <c r="I22" s="614"/>
      <c r="J22" s="100">
        <f>LEN(C22)</f>
        <v>0</v>
      </c>
    </row>
    <row r="23" spans="1:10" ht="18.75" customHeight="1" thickBot="1">
      <c r="A23" s="647" t="s">
        <v>294</v>
      </c>
      <c r="B23" s="648"/>
      <c r="C23" s="620"/>
      <c r="D23" s="621"/>
      <c r="E23" s="621"/>
      <c r="F23" s="621"/>
      <c r="G23" s="621"/>
      <c r="H23" s="621"/>
      <c r="I23" s="622"/>
      <c r="J23" s="100">
        <f>LEN(C23)</f>
        <v>0</v>
      </c>
    </row>
    <row r="24" spans="1:9" ht="24.75" customHeight="1" thickBot="1">
      <c r="A24" s="667"/>
      <c r="B24" s="667"/>
      <c r="C24" s="667"/>
      <c r="D24" s="667"/>
      <c r="E24" s="667"/>
      <c r="F24" s="667"/>
      <c r="G24" s="667"/>
      <c r="H24" s="667"/>
      <c r="I24" s="667"/>
    </row>
    <row r="25" spans="1:9" ht="30" customHeight="1" hidden="1" thickBot="1">
      <c r="A25" s="649" t="s">
        <v>522</v>
      </c>
      <c r="B25" s="650"/>
      <c r="C25" s="650"/>
      <c r="D25" s="650"/>
      <c r="E25" s="650"/>
      <c r="F25" s="650"/>
      <c r="G25" s="650"/>
      <c r="H25" s="650"/>
      <c r="I25" s="651"/>
    </row>
    <row r="26" spans="1:9" ht="19.5" customHeight="1" hidden="1" thickBot="1">
      <c r="A26" s="623" t="s">
        <v>55</v>
      </c>
      <c r="B26" s="624"/>
      <c r="C26" s="714" t="s">
        <v>285</v>
      </c>
      <c r="D26" s="629" t="s">
        <v>286</v>
      </c>
      <c r="E26" s="630"/>
      <c r="F26" s="631"/>
      <c r="G26" s="632" t="s">
        <v>287</v>
      </c>
      <c r="H26" s="633"/>
      <c r="I26" s="634"/>
    </row>
    <row r="27" spans="1:9" ht="19.5" customHeight="1" hidden="1" thickBot="1">
      <c r="A27" s="626"/>
      <c r="B27" s="627"/>
      <c r="C27" s="715"/>
      <c r="D27" s="635" t="s">
        <v>419</v>
      </c>
      <c r="E27" s="636"/>
      <c r="F27" s="637"/>
      <c r="G27" s="657" t="s">
        <v>419</v>
      </c>
      <c r="H27" s="658"/>
      <c r="I27" s="659"/>
    </row>
    <row r="28" spans="1:9" ht="69" customHeight="1" hidden="1" thickBot="1">
      <c r="A28" s="391" t="s">
        <v>293</v>
      </c>
      <c r="B28" s="474"/>
      <c r="C28" s="475"/>
      <c r="D28" s="664"/>
      <c r="E28" s="665"/>
      <c r="F28" s="666"/>
      <c r="G28" s="664"/>
      <c r="H28" s="665"/>
      <c r="I28" s="666"/>
    </row>
    <row r="29" spans="1:10" ht="15.75" customHeight="1" hidden="1">
      <c r="A29" s="662" t="s">
        <v>424</v>
      </c>
      <c r="B29" s="663"/>
      <c r="C29" s="668"/>
      <c r="D29" s="669"/>
      <c r="E29" s="669"/>
      <c r="F29" s="669"/>
      <c r="G29" s="669"/>
      <c r="H29" s="669"/>
      <c r="I29" s="670"/>
      <c r="J29" s="100">
        <f>LEN(C29)</f>
        <v>0</v>
      </c>
    </row>
    <row r="30" spans="1:10" ht="13.5" hidden="1" thickBot="1">
      <c r="A30" s="660" t="s">
        <v>294</v>
      </c>
      <c r="B30" s="661"/>
      <c r="C30" s="674"/>
      <c r="D30" s="675"/>
      <c r="E30" s="675"/>
      <c r="F30" s="675"/>
      <c r="G30" s="675"/>
      <c r="H30" s="675"/>
      <c r="I30" s="676"/>
      <c r="J30" s="100">
        <f>LEN(C30)</f>
        <v>0</v>
      </c>
    </row>
    <row r="31" spans="1:18" ht="84" customHeight="1" hidden="1" thickBot="1">
      <c r="A31" s="391" t="s">
        <v>295</v>
      </c>
      <c r="B31" s="474"/>
      <c r="C31" s="475"/>
      <c r="D31" s="664"/>
      <c r="E31" s="665"/>
      <c r="F31" s="666"/>
      <c r="G31" s="664"/>
      <c r="H31" s="665"/>
      <c r="I31" s="666"/>
      <c r="M31" s="473"/>
      <c r="N31" s="473"/>
      <c r="O31" s="473"/>
      <c r="P31" s="473"/>
      <c r="Q31" s="473"/>
      <c r="R31" s="473"/>
    </row>
    <row r="32" spans="1:10" ht="14.25" customHeight="1" hidden="1">
      <c r="A32" s="662" t="s">
        <v>424</v>
      </c>
      <c r="B32" s="663"/>
      <c r="C32" s="668"/>
      <c r="D32" s="669"/>
      <c r="E32" s="669"/>
      <c r="F32" s="669"/>
      <c r="G32" s="669"/>
      <c r="H32" s="669"/>
      <c r="I32" s="670"/>
      <c r="J32" s="100">
        <f>LEN(C32)</f>
        <v>0</v>
      </c>
    </row>
    <row r="33" spans="1:10" ht="15" customHeight="1" hidden="1" thickBot="1">
      <c r="A33" s="660" t="s">
        <v>294</v>
      </c>
      <c r="B33" s="661"/>
      <c r="C33" s="674"/>
      <c r="D33" s="675"/>
      <c r="E33" s="675"/>
      <c r="F33" s="675"/>
      <c r="G33" s="675"/>
      <c r="H33" s="675"/>
      <c r="I33" s="676"/>
      <c r="J33" s="100">
        <f>LEN(C33)</f>
        <v>0</v>
      </c>
    </row>
    <row r="34" spans="1:9" ht="72.75" customHeight="1" hidden="1" thickBot="1">
      <c r="A34" s="391" t="s">
        <v>296</v>
      </c>
      <c r="B34" s="474"/>
      <c r="C34" s="475"/>
      <c r="D34" s="664"/>
      <c r="E34" s="665"/>
      <c r="F34" s="666"/>
      <c r="G34" s="664"/>
      <c r="H34" s="665"/>
      <c r="I34" s="666"/>
    </row>
    <row r="35" spans="1:10" ht="12.75" hidden="1">
      <c r="A35" s="662" t="s">
        <v>424</v>
      </c>
      <c r="B35" s="663"/>
      <c r="C35" s="668"/>
      <c r="D35" s="669"/>
      <c r="E35" s="669"/>
      <c r="F35" s="669"/>
      <c r="G35" s="669"/>
      <c r="H35" s="669"/>
      <c r="I35" s="670"/>
      <c r="J35" s="100">
        <f>LEN(C35)</f>
        <v>0</v>
      </c>
    </row>
    <row r="36" spans="1:10" ht="13.5" hidden="1" thickBot="1">
      <c r="A36" s="660" t="s">
        <v>294</v>
      </c>
      <c r="B36" s="661"/>
      <c r="C36" s="674"/>
      <c r="D36" s="675"/>
      <c r="E36" s="675"/>
      <c r="F36" s="675"/>
      <c r="G36" s="675"/>
      <c r="H36" s="675"/>
      <c r="I36" s="676"/>
      <c r="J36" s="100">
        <f>LEN(C36)</f>
        <v>0</v>
      </c>
    </row>
    <row r="37" spans="1:9" ht="75.75" customHeight="1" hidden="1" thickBot="1">
      <c r="A37" s="391" t="s">
        <v>297</v>
      </c>
      <c r="B37" s="474"/>
      <c r="C37" s="475"/>
      <c r="D37" s="664"/>
      <c r="E37" s="665"/>
      <c r="F37" s="666"/>
      <c r="G37" s="664"/>
      <c r="H37" s="665"/>
      <c r="I37" s="666"/>
    </row>
    <row r="38" spans="1:10" ht="16.5" customHeight="1" hidden="1">
      <c r="A38" s="662" t="s">
        <v>424</v>
      </c>
      <c r="B38" s="663"/>
      <c r="C38" s="668"/>
      <c r="D38" s="669"/>
      <c r="E38" s="669"/>
      <c r="F38" s="669"/>
      <c r="G38" s="669"/>
      <c r="H38" s="669"/>
      <c r="I38" s="670"/>
      <c r="J38" s="100">
        <f>LEN(C38)</f>
        <v>0</v>
      </c>
    </row>
    <row r="39" spans="1:10" ht="13.5" hidden="1" thickBot="1">
      <c r="A39" s="660" t="s">
        <v>294</v>
      </c>
      <c r="B39" s="661"/>
      <c r="C39" s="674"/>
      <c r="D39" s="675"/>
      <c r="E39" s="675"/>
      <c r="F39" s="675"/>
      <c r="G39" s="675"/>
      <c r="H39" s="675"/>
      <c r="I39" s="676"/>
      <c r="J39" s="100">
        <f>LEN(C39)</f>
        <v>0</v>
      </c>
    </row>
    <row r="40" spans="1:9" ht="84" customHeight="1" hidden="1" thickBot="1">
      <c r="A40" s="391" t="s">
        <v>298</v>
      </c>
      <c r="B40" s="470"/>
      <c r="C40" s="471"/>
      <c r="D40" s="678"/>
      <c r="E40" s="679"/>
      <c r="F40" s="680"/>
      <c r="G40" s="678"/>
      <c r="H40" s="679"/>
      <c r="I40" s="680"/>
    </row>
    <row r="41" spans="1:10" ht="12.75" hidden="1">
      <c r="A41" s="662" t="s">
        <v>424</v>
      </c>
      <c r="B41" s="663"/>
      <c r="C41" s="668"/>
      <c r="D41" s="669"/>
      <c r="E41" s="669"/>
      <c r="F41" s="669"/>
      <c r="G41" s="669"/>
      <c r="H41" s="669"/>
      <c r="I41" s="670"/>
      <c r="J41" s="100">
        <f>LEN(C41)</f>
        <v>0</v>
      </c>
    </row>
    <row r="42" spans="1:10" ht="13.5" hidden="1" thickBot="1">
      <c r="A42" s="660" t="s">
        <v>294</v>
      </c>
      <c r="B42" s="661"/>
      <c r="C42" s="674"/>
      <c r="D42" s="675"/>
      <c r="E42" s="675"/>
      <c r="F42" s="675"/>
      <c r="G42" s="675"/>
      <c r="H42" s="675"/>
      <c r="I42" s="676"/>
      <c r="J42" s="100">
        <f>LEN(C42)</f>
        <v>0</v>
      </c>
    </row>
    <row r="43" spans="1:9" ht="84" customHeight="1" hidden="1" thickBot="1">
      <c r="A43" s="391" t="s">
        <v>299</v>
      </c>
      <c r="B43" s="470"/>
      <c r="C43" s="471"/>
      <c r="D43" s="678"/>
      <c r="E43" s="679"/>
      <c r="F43" s="680"/>
      <c r="G43" s="678"/>
      <c r="H43" s="679"/>
      <c r="I43" s="680"/>
    </row>
    <row r="44" spans="1:10" ht="12.75" hidden="1">
      <c r="A44" s="662" t="s">
        <v>424</v>
      </c>
      <c r="B44" s="663"/>
      <c r="C44" s="668"/>
      <c r="D44" s="669"/>
      <c r="E44" s="669"/>
      <c r="F44" s="669"/>
      <c r="G44" s="669"/>
      <c r="H44" s="669"/>
      <c r="I44" s="670"/>
      <c r="J44" s="100">
        <f>LEN(C44)</f>
        <v>0</v>
      </c>
    </row>
    <row r="45" spans="1:10" ht="13.5" hidden="1" thickBot="1">
      <c r="A45" s="660" t="s">
        <v>294</v>
      </c>
      <c r="B45" s="661"/>
      <c r="C45" s="674"/>
      <c r="D45" s="675"/>
      <c r="E45" s="675"/>
      <c r="F45" s="675"/>
      <c r="G45" s="675"/>
      <c r="H45" s="675"/>
      <c r="I45" s="676"/>
      <c r="J45" s="100">
        <f>LEN(C45)</f>
        <v>0</v>
      </c>
    </row>
    <row r="46" spans="1:9" ht="84" customHeight="1" hidden="1" thickBot="1">
      <c r="A46" s="391" t="s">
        <v>302</v>
      </c>
      <c r="B46" s="470"/>
      <c r="C46" s="471"/>
      <c r="D46" s="678"/>
      <c r="E46" s="679"/>
      <c r="F46" s="680"/>
      <c r="G46" s="678"/>
      <c r="H46" s="679"/>
      <c r="I46" s="680"/>
    </row>
    <row r="47" spans="1:10" ht="12.75" hidden="1">
      <c r="A47" s="662" t="s">
        <v>424</v>
      </c>
      <c r="B47" s="663"/>
      <c r="C47" s="668"/>
      <c r="D47" s="669"/>
      <c r="E47" s="669"/>
      <c r="F47" s="669"/>
      <c r="G47" s="669"/>
      <c r="H47" s="669"/>
      <c r="I47" s="670"/>
      <c r="J47" s="100">
        <f>LEN(C47)</f>
        <v>0</v>
      </c>
    </row>
    <row r="48" spans="1:10" ht="13.5" hidden="1" thickBot="1">
      <c r="A48" s="660" t="s">
        <v>294</v>
      </c>
      <c r="B48" s="661"/>
      <c r="C48" s="674"/>
      <c r="D48" s="675"/>
      <c r="E48" s="675"/>
      <c r="F48" s="675"/>
      <c r="G48" s="675"/>
      <c r="H48" s="675"/>
      <c r="I48" s="676"/>
      <c r="J48" s="100">
        <f>LEN(C48)</f>
        <v>0</v>
      </c>
    </row>
    <row r="49" spans="1:9" ht="21.75" customHeight="1" hidden="1" thickBot="1">
      <c r="A49" s="677"/>
      <c r="B49" s="677"/>
      <c r="C49" s="677"/>
      <c r="D49" s="677"/>
      <c r="E49" s="677"/>
      <c r="F49" s="677"/>
      <c r="G49" s="677"/>
      <c r="H49" s="677"/>
      <c r="I49" s="677"/>
    </row>
    <row r="50" spans="1:9" ht="26.25" customHeight="1" thickBot="1">
      <c r="A50" s="681" t="s">
        <v>292</v>
      </c>
      <c r="B50" s="682"/>
      <c r="C50" s="682"/>
      <c r="D50" s="682"/>
      <c r="E50" s="682"/>
      <c r="F50" s="682"/>
      <c r="G50" s="682"/>
      <c r="H50" s="682"/>
      <c r="I50" s="683"/>
    </row>
    <row r="51" spans="1:9" ht="20.25" customHeight="1">
      <c r="A51" s="623" t="s">
        <v>55</v>
      </c>
      <c r="B51" s="624"/>
      <c r="C51" s="691" t="s">
        <v>285</v>
      </c>
      <c r="D51" s="703" t="s">
        <v>286</v>
      </c>
      <c r="E51" s="704"/>
      <c r="F51" s="705"/>
      <c r="G51" s="698" t="s">
        <v>287</v>
      </c>
      <c r="H51" s="652"/>
      <c r="I51" s="653"/>
    </row>
    <row r="52" spans="1:9" ht="35.25" customHeight="1" thickBot="1">
      <c r="A52" s="626"/>
      <c r="B52" s="627"/>
      <c r="C52" s="692"/>
      <c r="D52" s="377" t="s">
        <v>288</v>
      </c>
      <c r="E52" s="378" t="s">
        <v>289</v>
      </c>
      <c r="F52" s="379" t="s">
        <v>290</v>
      </c>
      <c r="G52" s="380" t="s">
        <v>288</v>
      </c>
      <c r="H52" s="381" t="s">
        <v>289</v>
      </c>
      <c r="I52" s="382" t="s">
        <v>290</v>
      </c>
    </row>
    <row r="53" spans="1:9" ht="54.75" customHeight="1" thickBot="1">
      <c r="A53" s="391" t="s">
        <v>293</v>
      </c>
      <c r="B53" s="394"/>
      <c r="C53" s="395"/>
      <c r="D53" s="396"/>
      <c r="E53" s="397"/>
      <c r="F53" s="413">
        <f>D53+E53</f>
        <v>0</v>
      </c>
      <c r="G53" s="396"/>
      <c r="H53" s="397"/>
      <c r="I53" s="413">
        <f>G53+H53</f>
        <v>0</v>
      </c>
    </row>
    <row r="54" spans="1:10" ht="15.75" customHeight="1">
      <c r="A54" s="662" t="s">
        <v>424</v>
      </c>
      <c r="B54" s="663"/>
      <c r="C54" s="693"/>
      <c r="D54" s="694"/>
      <c r="E54" s="694"/>
      <c r="F54" s="694"/>
      <c r="G54" s="694"/>
      <c r="H54" s="694"/>
      <c r="I54" s="695"/>
      <c r="J54" s="100">
        <f>LEN(C54)</f>
        <v>0</v>
      </c>
    </row>
    <row r="55" spans="1:10" ht="15.75" customHeight="1" thickBot="1">
      <c r="A55" s="660" t="s">
        <v>294</v>
      </c>
      <c r="B55" s="661"/>
      <c r="C55" s="671"/>
      <c r="D55" s="672"/>
      <c r="E55" s="672"/>
      <c r="F55" s="672"/>
      <c r="G55" s="672"/>
      <c r="H55" s="672"/>
      <c r="I55" s="673"/>
      <c r="J55" s="100">
        <f>LEN(C55)</f>
        <v>0</v>
      </c>
    </row>
    <row r="56" spans="1:9" ht="54.75" customHeight="1" thickBot="1">
      <c r="A56" s="391" t="s">
        <v>295</v>
      </c>
      <c r="B56" s="394"/>
      <c r="C56" s="395"/>
      <c r="D56" s="396"/>
      <c r="E56" s="397"/>
      <c r="F56" s="413">
        <f>D56+E56</f>
        <v>0</v>
      </c>
      <c r="G56" s="396"/>
      <c r="H56" s="397"/>
      <c r="I56" s="413">
        <f>G56+H56</f>
        <v>0</v>
      </c>
    </row>
    <row r="57" spans="1:10" ht="15.75" customHeight="1">
      <c r="A57" s="662" t="s">
        <v>424</v>
      </c>
      <c r="B57" s="663"/>
      <c r="C57" s="693"/>
      <c r="D57" s="694"/>
      <c r="E57" s="694"/>
      <c r="F57" s="694"/>
      <c r="G57" s="694"/>
      <c r="H57" s="694"/>
      <c r="I57" s="695"/>
      <c r="J57" s="100">
        <f>LEN(C57)</f>
        <v>0</v>
      </c>
    </row>
    <row r="58" spans="1:10" ht="17.25" customHeight="1" thickBot="1">
      <c r="A58" s="660" t="s">
        <v>294</v>
      </c>
      <c r="B58" s="661"/>
      <c r="C58" s="671"/>
      <c r="D58" s="672"/>
      <c r="E58" s="672"/>
      <c r="F58" s="672"/>
      <c r="G58" s="672"/>
      <c r="H58" s="672"/>
      <c r="I58" s="673"/>
      <c r="J58" s="100">
        <f>LEN(C58)</f>
        <v>0</v>
      </c>
    </row>
    <row r="59" spans="1:9" ht="54.75" customHeight="1" thickBot="1">
      <c r="A59" s="391" t="s">
        <v>296</v>
      </c>
      <c r="B59" s="394"/>
      <c r="C59" s="395"/>
      <c r="D59" s="396"/>
      <c r="E59" s="397"/>
      <c r="F59" s="413">
        <f>D59+E59</f>
        <v>0</v>
      </c>
      <c r="G59" s="396"/>
      <c r="H59" s="397"/>
      <c r="I59" s="413">
        <f>G59+H59</f>
        <v>0</v>
      </c>
    </row>
    <row r="60" spans="1:10" ht="17.25" customHeight="1">
      <c r="A60" s="662" t="s">
        <v>424</v>
      </c>
      <c r="B60" s="663"/>
      <c r="C60" s="693"/>
      <c r="D60" s="694"/>
      <c r="E60" s="694"/>
      <c r="F60" s="694"/>
      <c r="G60" s="694"/>
      <c r="H60" s="694"/>
      <c r="I60" s="695"/>
      <c r="J60" s="100">
        <f>LEN(C60)</f>
        <v>0</v>
      </c>
    </row>
    <row r="61" spans="1:10" ht="15" customHeight="1" thickBot="1">
      <c r="A61" s="660" t="s">
        <v>294</v>
      </c>
      <c r="B61" s="661"/>
      <c r="C61" s="671"/>
      <c r="D61" s="672"/>
      <c r="E61" s="672"/>
      <c r="F61" s="672"/>
      <c r="G61" s="672"/>
      <c r="H61" s="672"/>
      <c r="I61" s="673"/>
      <c r="J61" s="100">
        <f>LEN(C61)</f>
        <v>0</v>
      </c>
    </row>
    <row r="62" spans="1:9" ht="54.75" customHeight="1" thickBot="1">
      <c r="A62" s="391" t="s">
        <v>297</v>
      </c>
      <c r="B62" s="394"/>
      <c r="C62" s="395"/>
      <c r="D62" s="396"/>
      <c r="E62" s="397"/>
      <c r="F62" s="413">
        <f>D62+E62</f>
        <v>0</v>
      </c>
      <c r="G62" s="396"/>
      <c r="H62" s="397"/>
      <c r="I62" s="413">
        <f>G62+H62</f>
        <v>0</v>
      </c>
    </row>
    <row r="63" spans="1:10" ht="12.75" customHeight="1">
      <c r="A63" s="662" t="s">
        <v>424</v>
      </c>
      <c r="B63" s="663"/>
      <c r="C63" s="693"/>
      <c r="D63" s="694"/>
      <c r="E63" s="694"/>
      <c r="F63" s="694"/>
      <c r="G63" s="694"/>
      <c r="H63" s="694"/>
      <c r="I63" s="695"/>
      <c r="J63" s="100">
        <f>LEN(C63)</f>
        <v>0</v>
      </c>
    </row>
    <row r="64" spans="1:10" ht="13.5" customHeight="1" thickBot="1">
      <c r="A64" s="660" t="s">
        <v>294</v>
      </c>
      <c r="B64" s="661"/>
      <c r="C64" s="671"/>
      <c r="D64" s="672"/>
      <c r="E64" s="672"/>
      <c r="F64" s="672"/>
      <c r="G64" s="672"/>
      <c r="H64" s="672"/>
      <c r="I64" s="673"/>
      <c r="J64" s="100">
        <f>LEN(C64)</f>
        <v>0</v>
      </c>
    </row>
    <row r="65" spans="1:9" ht="54.75" customHeight="1" thickBot="1">
      <c r="A65" s="391" t="s">
        <v>298</v>
      </c>
      <c r="B65" s="394"/>
      <c r="C65" s="395"/>
      <c r="D65" s="396"/>
      <c r="E65" s="397"/>
      <c r="F65" s="413">
        <f>D65+E65</f>
        <v>0</v>
      </c>
      <c r="G65" s="396"/>
      <c r="H65" s="397"/>
      <c r="I65" s="413">
        <f>G65+H65</f>
        <v>0</v>
      </c>
    </row>
    <row r="66" spans="1:10" ht="16.5" customHeight="1">
      <c r="A66" s="662" t="s">
        <v>424</v>
      </c>
      <c r="B66" s="663"/>
      <c r="C66" s="693"/>
      <c r="D66" s="694"/>
      <c r="E66" s="694"/>
      <c r="F66" s="694"/>
      <c r="G66" s="694"/>
      <c r="H66" s="694"/>
      <c r="I66" s="695"/>
      <c r="J66" s="100">
        <f>LEN(C66)</f>
        <v>0</v>
      </c>
    </row>
    <row r="67" spans="1:10" ht="13.5" customHeight="1" thickBot="1">
      <c r="A67" s="660" t="s">
        <v>294</v>
      </c>
      <c r="B67" s="661"/>
      <c r="C67" s="671"/>
      <c r="D67" s="672"/>
      <c r="E67" s="672"/>
      <c r="F67" s="672"/>
      <c r="G67" s="672"/>
      <c r="H67" s="672"/>
      <c r="I67" s="673"/>
      <c r="J67" s="100">
        <f>LEN(C67)</f>
        <v>0</v>
      </c>
    </row>
    <row r="68" spans="1:9" ht="54.75" customHeight="1" thickBot="1">
      <c r="A68" s="391" t="s">
        <v>299</v>
      </c>
      <c r="B68" s="394"/>
      <c r="C68" s="395"/>
      <c r="D68" s="396"/>
      <c r="E68" s="397"/>
      <c r="F68" s="413">
        <f>D68+E68</f>
        <v>0</v>
      </c>
      <c r="G68" s="396"/>
      <c r="H68" s="397"/>
      <c r="I68" s="413">
        <f>G68+H68</f>
        <v>0</v>
      </c>
    </row>
    <row r="69" spans="1:10" ht="12.75">
      <c r="A69" s="662" t="s">
        <v>424</v>
      </c>
      <c r="B69" s="663"/>
      <c r="C69" s="693"/>
      <c r="D69" s="694"/>
      <c r="E69" s="694"/>
      <c r="F69" s="694"/>
      <c r="G69" s="694"/>
      <c r="H69" s="694"/>
      <c r="I69" s="695"/>
      <c r="J69" s="100">
        <f>LEN(C69)</f>
        <v>0</v>
      </c>
    </row>
    <row r="70" spans="1:10" ht="13.5" thickBot="1">
      <c r="A70" s="660" t="s">
        <v>294</v>
      </c>
      <c r="B70" s="661"/>
      <c r="C70" s="671"/>
      <c r="D70" s="672"/>
      <c r="E70" s="672"/>
      <c r="F70" s="672"/>
      <c r="G70" s="672"/>
      <c r="H70" s="672"/>
      <c r="I70" s="673"/>
      <c r="J70" s="100">
        <f>LEN(C70)</f>
        <v>0</v>
      </c>
    </row>
    <row r="71" spans="1:9" ht="21.75" customHeight="1" thickBot="1">
      <c r="A71" s="686"/>
      <c r="B71" s="686"/>
      <c r="C71" s="686"/>
      <c r="D71" s="686"/>
      <c r="E71" s="686"/>
      <c r="F71" s="686"/>
      <c r="G71" s="686"/>
      <c r="H71" s="686"/>
      <c r="I71" s="686"/>
    </row>
    <row r="72" spans="1:9" ht="32.25" customHeight="1" thickBot="1">
      <c r="A72" s="681" t="s">
        <v>300</v>
      </c>
      <c r="B72" s="682"/>
      <c r="C72" s="682"/>
      <c r="D72" s="682"/>
      <c r="E72" s="682"/>
      <c r="F72" s="682"/>
      <c r="G72" s="682"/>
      <c r="H72" s="682"/>
      <c r="I72" s="683"/>
    </row>
    <row r="73" spans="1:9" ht="23.25" customHeight="1">
      <c r="A73" s="623" t="s">
        <v>55</v>
      </c>
      <c r="B73" s="624"/>
      <c r="C73" s="624"/>
      <c r="D73" s="624"/>
      <c r="E73" s="687"/>
      <c r="F73" s="691" t="s">
        <v>285</v>
      </c>
      <c r="G73" s="698" t="s">
        <v>287</v>
      </c>
      <c r="H73" s="652"/>
      <c r="I73" s="653"/>
    </row>
    <row r="74" spans="1:9" ht="22.5" customHeight="1" thickBot="1">
      <c r="A74" s="688"/>
      <c r="B74" s="689"/>
      <c r="C74" s="689"/>
      <c r="D74" s="689"/>
      <c r="E74" s="690"/>
      <c r="F74" s="697"/>
      <c r="G74" s="383" t="s">
        <v>288</v>
      </c>
      <c r="H74" s="384" t="s">
        <v>289</v>
      </c>
      <c r="I74" s="385" t="s">
        <v>290</v>
      </c>
    </row>
    <row r="75" spans="1:9" ht="40.5" customHeight="1" thickBot="1">
      <c r="A75" s="391" t="s">
        <v>293</v>
      </c>
      <c r="B75" s="684"/>
      <c r="C75" s="684"/>
      <c r="D75" s="684"/>
      <c r="E75" s="685"/>
      <c r="F75" s="399"/>
      <c r="G75" s="396"/>
      <c r="H75" s="397"/>
      <c r="I75" s="413">
        <f>G75+H75</f>
        <v>0</v>
      </c>
    </row>
    <row r="76" spans="1:10" ht="12" customHeight="1">
      <c r="A76" s="662" t="s">
        <v>424</v>
      </c>
      <c r="B76" s="663"/>
      <c r="C76" s="696"/>
      <c r="D76" s="694"/>
      <c r="E76" s="694"/>
      <c r="F76" s="694"/>
      <c r="G76" s="694"/>
      <c r="H76" s="694"/>
      <c r="I76" s="695"/>
      <c r="J76" s="100">
        <f>LEN(C76)</f>
        <v>0</v>
      </c>
    </row>
    <row r="77" spans="1:10" ht="13.5" thickBot="1">
      <c r="A77" s="660" t="s">
        <v>294</v>
      </c>
      <c r="B77" s="661"/>
      <c r="C77" s="671"/>
      <c r="D77" s="672"/>
      <c r="E77" s="672"/>
      <c r="F77" s="672"/>
      <c r="G77" s="672"/>
      <c r="H77" s="672"/>
      <c r="I77" s="673"/>
      <c r="J77" s="100">
        <f>LEN(C77)</f>
        <v>0</v>
      </c>
    </row>
    <row r="78" spans="1:9" ht="36.75" customHeight="1" thickBot="1">
      <c r="A78" s="391" t="s">
        <v>295</v>
      </c>
      <c r="B78" s="684"/>
      <c r="C78" s="684"/>
      <c r="D78" s="684"/>
      <c r="E78" s="685"/>
      <c r="F78" s="399"/>
      <c r="G78" s="396"/>
      <c r="H78" s="397"/>
      <c r="I78" s="413">
        <f>G78+H78</f>
        <v>0</v>
      </c>
    </row>
    <row r="79" spans="1:10" ht="12.75" customHeight="1">
      <c r="A79" s="662" t="s">
        <v>424</v>
      </c>
      <c r="B79" s="663"/>
      <c r="C79" s="696"/>
      <c r="D79" s="694"/>
      <c r="E79" s="694"/>
      <c r="F79" s="694"/>
      <c r="G79" s="694"/>
      <c r="H79" s="694"/>
      <c r="I79" s="695"/>
      <c r="J79" s="100">
        <f>LEN(C79)</f>
        <v>0</v>
      </c>
    </row>
    <row r="80" spans="1:10" ht="13.5" customHeight="1" thickBot="1">
      <c r="A80" s="660" t="s">
        <v>294</v>
      </c>
      <c r="B80" s="661"/>
      <c r="C80" s="671"/>
      <c r="D80" s="672"/>
      <c r="E80" s="672"/>
      <c r="F80" s="672"/>
      <c r="G80" s="672"/>
      <c r="H80" s="672"/>
      <c r="I80" s="673"/>
      <c r="J80" s="100">
        <f>LEN(C80)</f>
        <v>0</v>
      </c>
    </row>
    <row r="81" spans="1:9" ht="39" customHeight="1" thickBot="1">
      <c r="A81" s="391" t="s">
        <v>296</v>
      </c>
      <c r="B81" s="684"/>
      <c r="C81" s="684"/>
      <c r="D81" s="684"/>
      <c r="E81" s="685"/>
      <c r="F81" s="399"/>
      <c r="G81" s="396"/>
      <c r="H81" s="397"/>
      <c r="I81" s="413">
        <f>G81+H81</f>
        <v>0</v>
      </c>
    </row>
    <row r="82" spans="1:10" ht="12" customHeight="1">
      <c r="A82" s="662" t="s">
        <v>424</v>
      </c>
      <c r="B82" s="663"/>
      <c r="C82" s="696"/>
      <c r="D82" s="694"/>
      <c r="E82" s="694"/>
      <c r="F82" s="694"/>
      <c r="G82" s="694"/>
      <c r="H82" s="694"/>
      <c r="I82" s="695"/>
      <c r="J82" s="100">
        <f>LEN(C82)</f>
        <v>0</v>
      </c>
    </row>
    <row r="83" spans="1:10" ht="12.75" customHeight="1" thickBot="1">
      <c r="A83" s="660" t="s">
        <v>294</v>
      </c>
      <c r="B83" s="661"/>
      <c r="C83" s="671"/>
      <c r="D83" s="672"/>
      <c r="E83" s="672"/>
      <c r="F83" s="672"/>
      <c r="G83" s="672"/>
      <c r="H83" s="672"/>
      <c r="I83" s="673"/>
      <c r="J83" s="100">
        <f>LEN(C83)</f>
        <v>0</v>
      </c>
    </row>
    <row r="84" spans="1:9" ht="36.75" customHeight="1" thickBot="1">
      <c r="A84" s="391" t="s">
        <v>297</v>
      </c>
      <c r="B84" s="684"/>
      <c r="C84" s="684"/>
      <c r="D84" s="684"/>
      <c r="E84" s="685"/>
      <c r="F84" s="399"/>
      <c r="G84" s="396"/>
      <c r="H84" s="397"/>
      <c r="I84" s="413">
        <f>G84+H84</f>
        <v>0</v>
      </c>
    </row>
    <row r="85" spans="1:10" ht="13.5" customHeight="1">
      <c r="A85" s="662" t="s">
        <v>424</v>
      </c>
      <c r="B85" s="663"/>
      <c r="C85" s="696"/>
      <c r="D85" s="694"/>
      <c r="E85" s="694"/>
      <c r="F85" s="694"/>
      <c r="G85" s="694"/>
      <c r="H85" s="694"/>
      <c r="I85" s="695"/>
      <c r="J85" s="100">
        <f>LEN(C85)</f>
        <v>0</v>
      </c>
    </row>
    <row r="86" spans="1:10" ht="15" customHeight="1" thickBot="1">
      <c r="A86" s="660" t="s">
        <v>294</v>
      </c>
      <c r="B86" s="661"/>
      <c r="C86" s="671"/>
      <c r="D86" s="672"/>
      <c r="E86" s="672"/>
      <c r="F86" s="672"/>
      <c r="G86" s="672"/>
      <c r="H86" s="672"/>
      <c r="I86" s="673"/>
      <c r="J86" s="100">
        <f>LEN(C86)</f>
        <v>0</v>
      </c>
    </row>
    <row r="87" spans="1:9" ht="44.25" customHeight="1" thickBot="1">
      <c r="A87" s="391" t="s">
        <v>298</v>
      </c>
      <c r="B87" s="684"/>
      <c r="C87" s="684"/>
      <c r="D87" s="684"/>
      <c r="E87" s="685"/>
      <c r="F87" s="399"/>
      <c r="G87" s="396"/>
      <c r="H87" s="397"/>
      <c r="I87" s="413">
        <f>G87+H87</f>
        <v>0</v>
      </c>
    </row>
    <row r="88" spans="1:10" ht="14.25" customHeight="1">
      <c r="A88" s="662" t="s">
        <v>424</v>
      </c>
      <c r="B88" s="663"/>
      <c r="C88" s="696"/>
      <c r="D88" s="694"/>
      <c r="E88" s="694"/>
      <c r="F88" s="694"/>
      <c r="G88" s="694"/>
      <c r="H88" s="694"/>
      <c r="I88" s="695"/>
      <c r="J88" s="100">
        <f>LEN(C88)</f>
        <v>0</v>
      </c>
    </row>
    <row r="89" spans="1:10" ht="15.75" customHeight="1" thickBot="1">
      <c r="A89" s="660" t="s">
        <v>294</v>
      </c>
      <c r="B89" s="661"/>
      <c r="C89" s="671"/>
      <c r="D89" s="672"/>
      <c r="E89" s="672"/>
      <c r="F89" s="672"/>
      <c r="G89" s="672"/>
      <c r="H89" s="672"/>
      <c r="I89" s="673"/>
      <c r="J89" s="100">
        <f>LEN(C89)</f>
        <v>0</v>
      </c>
    </row>
    <row r="90" spans="1:9" ht="42.75" customHeight="1" thickBot="1">
      <c r="A90" s="391" t="s">
        <v>299</v>
      </c>
      <c r="B90" s="684"/>
      <c r="C90" s="684"/>
      <c r="D90" s="684"/>
      <c r="E90" s="685"/>
      <c r="F90" s="399"/>
      <c r="G90" s="396"/>
      <c r="H90" s="397"/>
      <c r="I90" s="413">
        <f>G90+H90</f>
        <v>0</v>
      </c>
    </row>
    <row r="91" spans="1:10" ht="12.75">
      <c r="A91" s="662" t="s">
        <v>424</v>
      </c>
      <c r="B91" s="663"/>
      <c r="C91" s="696"/>
      <c r="D91" s="694"/>
      <c r="E91" s="694"/>
      <c r="F91" s="694"/>
      <c r="G91" s="694"/>
      <c r="H91" s="694"/>
      <c r="I91" s="695"/>
      <c r="J91" s="100">
        <f>LEN(C91)</f>
        <v>0</v>
      </c>
    </row>
    <row r="92" spans="1:10" ht="13.5" thickBot="1">
      <c r="A92" s="660" t="s">
        <v>294</v>
      </c>
      <c r="B92" s="661"/>
      <c r="C92" s="671"/>
      <c r="D92" s="672"/>
      <c r="E92" s="672"/>
      <c r="F92" s="672"/>
      <c r="G92" s="672"/>
      <c r="H92" s="672"/>
      <c r="I92" s="673"/>
      <c r="J92" s="100">
        <f>LEN(C92)</f>
        <v>0</v>
      </c>
    </row>
    <row r="93" spans="1:9" ht="41.25" customHeight="1" thickBot="1">
      <c r="A93" s="391" t="s">
        <v>302</v>
      </c>
      <c r="B93" s="684"/>
      <c r="C93" s="684"/>
      <c r="D93" s="684"/>
      <c r="E93" s="685"/>
      <c r="F93" s="399"/>
      <c r="G93" s="396"/>
      <c r="H93" s="397"/>
      <c r="I93" s="413">
        <f>G93+H93</f>
        <v>0</v>
      </c>
    </row>
    <row r="94" spans="1:10" ht="12.75">
      <c r="A94" s="662" t="s">
        <v>424</v>
      </c>
      <c r="B94" s="663"/>
      <c r="C94" s="696"/>
      <c r="D94" s="694"/>
      <c r="E94" s="694"/>
      <c r="F94" s="694"/>
      <c r="G94" s="694"/>
      <c r="H94" s="694"/>
      <c r="I94" s="695"/>
      <c r="J94" s="100">
        <f>LEN(C94)</f>
        <v>0</v>
      </c>
    </row>
    <row r="95" spans="1:10" ht="13.5" thickBot="1">
      <c r="A95" s="660" t="s">
        <v>294</v>
      </c>
      <c r="B95" s="661"/>
      <c r="C95" s="671"/>
      <c r="D95" s="672"/>
      <c r="E95" s="672"/>
      <c r="F95" s="672"/>
      <c r="G95" s="672"/>
      <c r="H95" s="672"/>
      <c r="I95" s="673"/>
      <c r="J95" s="100">
        <f>LEN(C95)</f>
        <v>0</v>
      </c>
    </row>
    <row r="96" spans="1:9" ht="40.5" customHeight="1" thickBot="1">
      <c r="A96" s="391" t="s">
        <v>303</v>
      </c>
      <c r="B96" s="684"/>
      <c r="C96" s="684"/>
      <c r="D96" s="684"/>
      <c r="E96" s="685"/>
      <c r="F96" s="399"/>
      <c r="G96" s="396"/>
      <c r="H96" s="397"/>
      <c r="I96" s="413">
        <f>G96+H96</f>
        <v>0</v>
      </c>
    </row>
    <row r="97" spans="1:10" ht="15" customHeight="1">
      <c r="A97" s="662" t="s">
        <v>424</v>
      </c>
      <c r="B97" s="663"/>
      <c r="C97" s="696"/>
      <c r="D97" s="694"/>
      <c r="E97" s="694"/>
      <c r="F97" s="694"/>
      <c r="G97" s="694"/>
      <c r="H97" s="694"/>
      <c r="I97" s="695"/>
      <c r="J97" s="100">
        <f>LEN(C97)</f>
        <v>0</v>
      </c>
    </row>
    <row r="98" spans="1:10" ht="13.5" customHeight="1" thickBot="1">
      <c r="A98" s="660" t="s">
        <v>294</v>
      </c>
      <c r="B98" s="661"/>
      <c r="C98" s="671"/>
      <c r="D98" s="672"/>
      <c r="E98" s="672"/>
      <c r="F98" s="672"/>
      <c r="G98" s="672"/>
      <c r="H98" s="672"/>
      <c r="I98" s="673"/>
      <c r="J98" s="100">
        <f>LEN(C98)</f>
        <v>0</v>
      </c>
    </row>
    <row r="99" spans="1:9" ht="36" customHeight="1" thickBot="1">
      <c r="A99" s="391" t="s">
        <v>304</v>
      </c>
      <c r="B99" s="701"/>
      <c r="C99" s="701"/>
      <c r="D99" s="701"/>
      <c r="E99" s="702"/>
      <c r="F99" s="399"/>
      <c r="G99" s="396"/>
      <c r="H99" s="397"/>
      <c r="I99" s="413">
        <f>G99+H99</f>
        <v>0</v>
      </c>
    </row>
    <row r="100" spans="1:10" ht="18" customHeight="1">
      <c r="A100" s="662" t="s">
        <v>424</v>
      </c>
      <c r="B100" s="663"/>
      <c r="C100" s="696"/>
      <c r="D100" s="694"/>
      <c r="E100" s="694"/>
      <c r="F100" s="694"/>
      <c r="G100" s="694"/>
      <c r="H100" s="694"/>
      <c r="I100" s="695"/>
      <c r="J100" s="100">
        <f>LEN(C100)</f>
        <v>0</v>
      </c>
    </row>
    <row r="101" spans="1:10" ht="13.5" thickBot="1">
      <c r="A101" s="660" t="s">
        <v>294</v>
      </c>
      <c r="B101" s="661"/>
      <c r="C101" s="671"/>
      <c r="D101" s="672"/>
      <c r="E101" s="672"/>
      <c r="F101" s="672"/>
      <c r="G101" s="672"/>
      <c r="H101" s="672"/>
      <c r="I101" s="673"/>
      <c r="J101" s="100">
        <f>LEN(C101)</f>
        <v>0</v>
      </c>
    </row>
    <row r="102" spans="1:9" ht="18.75" customHeight="1">
      <c r="A102" s="699"/>
      <c r="B102" s="700"/>
      <c r="C102" s="700"/>
      <c r="D102" s="700"/>
      <c r="E102" s="700"/>
      <c r="F102" s="700"/>
      <c r="G102" s="700"/>
      <c r="H102" s="700"/>
      <c r="I102" s="700"/>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14.75" hidden="1">
      <c r="A109" s="111" t="s">
        <v>40</v>
      </c>
      <c r="B109" s="1"/>
      <c r="C109" s="1"/>
      <c r="D109" s="1"/>
      <c r="E109" s="1"/>
      <c r="F109" s="1"/>
      <c r="G109" s="1"/>
      <c r="H109" s="1"/>
      <c r="I109" s="1"/>
    </row>
    <row r="110" spans="1:9" ht="151.5" customHeight="1" hidden="1">
      <c r="A110" s="111" t="s">
        <v>37</v>
      </c>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hidden="1">
      <c r="A120" s="1"/>
      <c r="B120" s="1"/>
      <c r="C120" s="1"/>
      <c r="D120" s="1"/>
      <c r="E120" s="1"/>
      <c r="F120" s="1"/>
      <c r="G120" s="1"/>
      <c r="H120" s="1"/>
      <c r="I120" s="1"/>
    </row>
    <row r="121" spans="1:9" ht="25.5" hidden="1">
      <c r="A121" s="111" t="s">
        <v>60</v>
      </c>
      <c r="B121" s="1"/>
      <c r="C121" s="362" t="s">
        <v>61</v>
      </c>
      <c r="D121" s="1"/>
      <c r="E121" s="1"/>
      <c r="F121" s="1"/>
      <c r="G121" s="1"/>
      <c r="H121" s="1"/>
      <c r="I121" s="1"/>
    </row>
    <row r="122" spans="1:9" ht="180" hidden="1">
      <c r="A122" s="364" t="s">
        <v>440</v>
      </c>
      <c r="B122" s="1"/>
      <c r="C122" s="364" t="s">
        <v>449</v>
      </c>
      <c r="D122" s="1"/>
      <c r="E122" s="1"/>
      <c r="F122" s="1"/>
      <c r="G122" s="1"/>
      <c r="H122" s="1"/>
      <c r="I122" s="1"/>
    </row>
    <row r="123" spans="1:9" ht="120" hidden="1">
      <c r="A123" s="364" t="s">
        <v>441</v>
      </c>
      <c r="B123" s="1"/>
      <c r="C123" s="364" t="s">
        <v>450</v>
      </c>
      <c r="D123" s="1"/>
      <c r="E123" s="1"/>
      <c r="F123" s="1"/>
      <c r="G123" s="1"/>
      <c r="H123" s="1"/>
      <c r="I123" s="1"/>
    </row>
    <row r="124" spans="1:9" ht="144" hidden="1">
      <c r="A124" s="364" t="s">
        <v>442</v>
      </c>
      <c r="B124" s="1"/>
      <c r="C124" s="364" t="s">
        <v>451</v>
      </c>
      <c r="D124" s="1"/>
      <c r="E124" s="1"/>
      <c r="F124" s="1"/>
      <c r="G124" s="1"/>
      <c r="H124" s="1"/>
      <c r="I124" s="1"/>
    </row>
    <row r="125" spans="1:9" ht="156" hidden="1">
      <c r="A125" s="364" t="s">
        <v>443</v>
      </c>
      <c r="B125" s="1"/>
      <c r="C125" s="364" t="s">
        <v>458</v>
      </c>
      <c r="D125" s="1"/>
      <c r="E125" s="1"/>
      <c r="F125" s="1"/>
      <c r="G125" s="1"/>
      <c r="H125" s="1"/>
      <c r="I125" s="1"/>
    </row>
    <row r="126" spans="1:9" ht="132" hidden="1">
      <c r="A126" s="364" t="s">
        <v>444</v>
      </c>
      <c r="B126" s="1"/>
      <c r="C126" s="364" t="s">
        <v>459</v>
      </c>
      <c r="D126" s="1"/>
      <c r="E126" s="1"/>
      <c r="F126" s="1"/>
      <c r="G126" s="1"/>
      <c r="H126" s="1"/>
      <c r="I126" s="1"/>
    </row>
    <row r="127" spans="1:9" ht="192" hidden="1">
      <c r="A127" s="364" t="s">
        <v>445</v>
      </c>
      <c r="B127" s="1"/>
      <c r="C127" s="364" t="s">
        <v>460</v>
      </c>
      <c r="D127" s="1"/>
      <c r="E127" s="1"/>
      <c r="F127" s="1"/>
      <c r="G127" s="1"/>
      <c r="H127" s="1"/>
      <c r="I127" s="1"/>
    </row>
    <row r="128" spans="1:9" ht="324" hidden="1">
      <c r="A128" s="364" t="s">
        <v>446</v>
      </c>
      <c r="B128" s="1"/>
      <c r="C128" s="364" t="s">
        <v>461</v>
      </c>
      <c r="D128" s="1"/>
      <c r="E128" s="1"/>
      <c r="F128" s="1"/>
      <c r="G128" s="1"/>
      <c r="H128" s="1"/>
      <c r="I128" s="1"/>
    </row>
    <row r="129" spans="1:9" ht="240" hidden="1">
      <c r="A129" s="364" t="s">
        <v>447</v>
      </c>
      <c r="B129" s="1"/>
      <c r="C129" s="364" t="s">
        <v>463</v>
      </c>
      <c r="D129" s="1"/>
      <c r="E129" s="478"/>
      <c r="F129" s="1"/>
      <c r="G129" s="1"/>
      <c r="H129" s="1"/>
      <c r="I129" s="1"/>
    </row>
    <row r="130" spans="1:9" ht="240" hidden="1">
      <c r="A130" s="364" t="s">
        <v>448</v>
      </c>
      <c r="B130" s="1"/>
      <c r="C130" s="364" t="s">
        <v>462</v>
      </c>
      <c r="D130" s="1"/>
      <c r="E130" s="1"/>
      <c r="F130" s="1"/>
      <c r="G130" s="1"/>
      <c r="H130" s="1"/>
      <c r="I130" s="1"/>
    </row>
    <row r="131" spans="1:9" ht="180" hidden="1">
      <c r="A131" s="364" t="s">
        <v>452</v>
      </c>
      <c r="B131" s="1"/>
      <c r="C131" s="364" t="s">
        <v>52</v>
      </c>
      <c r="D131" s="1"/>
      <c r="E131" s="1"/>
      <c r="F131" s="1"/>
      <c r="G131" s="1"/>
      <c r="H131" s="1"/>
      <c r="I131" s="1"/>
    </row>
    <row r="132" spans="1:9" ht="132" hidden="1">
      <c r="A132" s="364" t="s">
        <v>444</v>
      </c>
      <c r="B132" s="1"/>
      <c r="C132" s="364" t="s">
        <v>53</v>
      </c>
      <c r="D132" s="1"/>
      <c r="E132" s="1"/>
      <c r="F132" s="1"/>
      <c r="G132" s="1"/>
      <c r="H132" s="1"/>
      <c r="I132" s="1"/>
    </row>
    <row r="133" spans="1:9" ht="276" hidden="1">
      <c r="A133" s="364" t="s">
        <v>453</v>
      </c>
      <c r="B133" s="1"/>
      <c r="C133" s="364" t="s">
        <v>54</v>
      </c>
      <c r="D133" s="1"/>
      <c r="E133" s="1"/>
      <c r="F133" s="1"/>
      <c r="G133" s="1"/>
      <c r="H133" s="1"/>
      <c r="I133" s="1"/>
    </row>
    <row r="134" spans="1:9" ht="156" customHeight="1" hidden="1">
      <c r="A134" s="364" t="s">
        <v>652</v>
      </c>
      <c r="B134" s="1"/>
      <c r="C134" s="364"/>
      <c r="D134" s="1"/>
      <c r="E134" s="1"/>
      <c r="F134" s="1"/>
      <c r="G134" s="1"/>
      <c r="H134" s="1"/>
      <c r="I134" s="1"/>
    </row>
    <row r="135" spans="1:9" ht="204" hidden="1">
      <c r="A135" s="364" t="s">
        <v>454</v>
      </c>
      <c r="B135" s="1"/>
      <c r="C135" s="1"/>
      <c r="D135" s="1"/>
      <c r="E135" s="1"/>
      <c r="F135" s="1"/>
      <c r="G135" s="1"/>
      <c r="H135" s="1"/>
      <c r="I135" s="1"/>
    </row>
    <row r="136" spans="1:9" ht="108" hidden="1">
      <c r="A136" s="364" t="s">
        <v>455</v>
      </c>
      <c r="B136" s="1"/>
      <c r="C136" s="1"/>
      <c r="D136" s="1"/>
      <c r="E136" s="1"/>
      <c r="F136" s="1"/>
      <c r="G136" s="1"/>
      <c r="H136" s="1"/>
      <c r="I136" s="1"/>
    </row>
    <row r="137" spans="1:9" ht="120" hidden="1">
      <c r="A137" s="364" t="s">
        <v>456</v>
      </c>
      <c r="B137" s="1"/>
      <c r="C137" s="1"/>
      <c r="D137" s="1"/>
      <c r="E137" s="1"/>
      <c r="F137" s="1"/>
      <c r="G137" s="1"/>
      <c r="H137" s="1"/>
      <c r="I137" s="1"/>
    </row>
    <row r="138" spans="1:9" ht="120" hidden="1">
      <c r="A138" s="364" t="s">
        <v>457</v>
      </c>
      <c r="B138" s="1"/>
      <c r="C138" s="1"/>
      <c r="D138" s="1"/>
      <c r="E138" s="1"/>
      <c r="F138" s="1"/>
      <c r="G138" s="1"/>
      <c r="H138" s="1"/>
      <c r="I138" s="1"/>
    </row>
    <row r="139" spans="1:9" ht="12.75" hidden="1">
      <c r="A139" s="1"/>
      <c r="B139" s="1"/>
      <c r="C139" s="1"/>
      <c r="D139" s="1"/>
      <c r="E139" s="1"/>
      <c r="F139" s="1"/>
      <c r="G139" s="1"/>
      <c r="H139" s="1"/>
      <c r="I139" s="1"/>
    </row>
    <row r="140" spans="1:9" ht="12.75" hidden="1">
      <c r="A140" s="1"/>
      <c r="B140" s="1"/>
      <c r="C140" s="1"/>
      <c r="D140" s="1"/>
      <c r="E140" s="1"/>
      <c r="F140" s="1"/>
      <c r="G140" s="1"/>
      <c r="H140" s="1"/>
      <c r="I140" s="1"/>
    </row>
    <row r="141" spans="1:9" ht="12.75" hidden="1">
      <c r="A141" s="111"/>
      <c r="B141" s="1"/>
      <c r="C141" s="1"/>
      <c r="D141" s="1"/>
      <c r="E141" s="1"/>
      <c r="F141" s="1"/>
      <c r="G141" s="1"/>
      <c r="H141" s="1"/>
      <c r="I141" s="1"/>
    </row>
    <row r="142" spans="1:9" ht="12.75" hidden="1">
      <c r="A142" s="111"/>
      <c r="B142" s="1"/>
      <c r="C142" s="1"/>
      <c r="D142" s="1"/>
      <c r="E142" s="1"/>
      <c r="F142" s="1"/>
      <c r="G142" s="1"/>
      <c r="H142" s="1"/>
      <c r="I142" s="1"/>
    </row>
    <row r="143" spans="1:9" ht="12.75" hidden="1">
      <c r="A143" s="111"/>
      <c r="B143" s="1"/>
      <c r="C143" s="1"/>
      <c r="D143" s="1"/>
      <c r="E143" s="1"/>
      <c r="F143" s="1"/>
      <c r="G143" s="1"/>
      <c r="H143" s="1"/>
      <c r="I143" s="1"/>
    </row>
    <row r="144" spans="1:9" ht="12.75" hidden="1">
      <c r="A144" s="111"/>
      <c r="B144" s="1"/>
      <c r="C144" s="1"/>
      <c r="D144" s="1"/>
      <c r="E144" s="1"/>
      <c r="F144" s="1"/>
      <c r="G144" s="1"/>
      <c r="H144" s="1"/>
      <c r="I144" s="1"/>
    </row>
    <row r="145" spans="1:9" ht="12.75" hidden="1">
      <c r="A145" s="111"/>
      <c r="B145" s="1"/>
      <c r="C145" s="1"/>
      <c r="D145" s="1"/>
      <c r="E145" s="1"/>
      <c r="F145" s="1"/>
      <c r="G145" s="1"/>
      <c r="H145" s="1"/>
      <c r="I145" s="1"/>
    </row>
    <row r="146" spans="1:9" ht="12.75" hidden="1">
      <c r="A146" s="111"/>
      <c r="B146" s="1"/>
      <c r="C146" s="1"/>
      <c r="D146" s="1"/>
      <c r="E146" s="1"/>
      <c r="F146" s="1"/>
      <c r="G146" s="1"/>
      <c r="H146" s="1"/>
      <c r="I146" s="1"/>
    </row>
    <row r="147" spans="1:9" ht="12.75" hidden="1">
      <c r="A147" s="1"/>
      <c r="B147" s="1"/>
      <c r="C147" s="1"/>
      <c r="D147" s="1"/>
      <c r="E147" s="1"/>
      <c r="F147" s="1"/>
      <c r="G147" s="1"/>
      <c r="H147" s="1"/>
      <c r="I147" s="1"/>
    </row>
    <row r="148" spans="1:9" ht="12.75" hidden="1">
      <c r="A148" s="112" t="s">
        <v>183</v>
      </c>
      <c r="B148" s="1"/>
      <c r="C148" s="1"/>
      <c r="D148" s="1"/>
      <c r="E148" s="1"/>
      <c r="F148" s="1"/>
      <c r="G148" s="1"/>
      <c r="H148" s="1"/>
      <c r="I148" s="1"/>
    </row>
    <row r="149" spans="1:9" ht="12.75" hidden="1">
      <c r="A149" s="112" t="s">
        <v>184</v>
      </c>
      <c r="B149" s="1"/>
      <c r="C149" s="1"/>
      <c r="D149" s="1"/>
      <c r="E149" s="1"/>
      <c r="F149" s="1"/>
      <c r="G149" s="1"/>
      <c r="H149" s="1"/>
      <c r="I149" s="1"/>
    </row>
    <row r="150" spans="1:9" ht="12.75" hidden="1">
      <c r="A150" s="112" t="s">
        <v>185</v>
      </c>
      <c r="B150" s="1"/>
      <c r="C150" s="1"/>
      <c r="D150" s="1"/>
      <c r="E150" s="1"/>
      <c r="F150" s="1"/>
      <c r="G150" s="1"/>
      <c r="H150" s="1"/>
      <c r="I150" s="1"/>
    </row>
    <row r="151" spans="1:9" ht="12.75" hidden="1">
      <c r="A151" s="112" t="s">
        <v>186</v>
      </c>
      <c r="B151" s="1"/>
      <c r="C151" s="1"/>
      <c r="D151" s="1"/>
      <c r="E151" s="1"/>
      <c r="F151" s="1"/>
      <c r="G151" s="1"/>
      <c r="H151" s="1"/>
      <c r="I151" s="1"/>
    </row>
    <row r="152" spans="1:9" ht="12.75" hidden="1">
      <c r="A152" s="112" t="s">
        <v>187</v>
      </c>
      <c r="B152" s="1"/>
      <c r="C152" s="1"/>
      <c r="D152" s="1"/>
      <c r="E152" s="1"/>
      <c r="F152" s="1"/>
      <c r="G152" s="1"/>
      <c r="H152" s="1"/>
      <c r="I152" s="1"/>
    </row>
    <row r="153" spans="1:9" ht="12.75" hidden="1">
      <c r="A153" s="112" t="s">
        <v>188</v>
      </c>
      <c r="B153" s="1"/>
      <c r="C153" s="1"/>
      <c r="D153" s="1"/>
      <c r="E153" s="1"/>
      <c r="F153" s="1"/>
      <c r="G153" s="1"/>
      <c r="H153" s="1"/>
      <c r="I153" s="1"/>
    </row>
    <row r="154" spans="1:9" ht="12.75" hidden="1">
      <c r="A154" s="113"/>
      <c r="B154" s="1"/>
      <c r="C154" s="1"/>
      <c r="D154" s="1"/>
      <c r="E154" s="1"/>
      <c r="F154" s="1"/>
      <c r="G154" s="1"/>
      <c r="H154" s="1"/>
      <c r="I154" s="1"/>
    </row>
    <row r="155" spans="1:9" ht="12.75" hidden="1">
      <c r="A155" s="113"/>
      <c r="B155" s="1"/>
      <c r="C155" s="1"/>
      <c r="D155" s="1"/>
      <c r="E155" s="1"/>
      <c r="F155" s="1"/>
      <c r="G155" s="1"/>
      <c r="H155" s="1"/>
      <c r="I155" s="1"/>
    </row>
    <row r="156" spans="1:9" ht="12.75" hidden="1">
      <c r="A156" s="113"/>
      <c r="B156" s="1"/>
      <c r="C156" s="1"/>
      <c r="D156" s="1"/>
      <c r="E156" s="1"/>
      <c r="F156" s="1"/>
      <c r="G156" s="1"/>
      <c r="H156" s="1"/>
      <c r="I156" s="1"/>
    </row>
    <row r="157" spans="1:9" ht="12.75" hidden="1">
      <c r="A157" s="113" t="s">
        <v>341</v>
      </c>
      <c r="B157" s="1"/>
      <c r="C157" s="1"/>
      <c r="D157" s="1"/>
      <c r="E157" s="1"/>
      <c r="F157" s="1"/>
      <c r="G157" s="1"/>
      <c r="H157" s="1"/>
      <c r="I157" s="1"/>
    </row>
    <row r="158" spans="1:9" ht="12.75" hidden="1">
      <c r="A158" s="113" t="s">
        <v>342</v>
      </c>
      <c r="B158" s="1"/>
      <c r="C158" s="1"/>
      <c r="D158" s="1"/>
      <c r="E158" s="1"/>
      <c r="F158" s="1"/>
      <c r="G158" s="1"/>
      <c r="H158" s="1"/>
      <c r="I158" s="1"/>
    </row>
    <row r="159" spans="1:9" ht="12.75" hidden="1">
      <c r="A159" s="113" t="s">
        <v>192</v>
      </c>
      <c r="B159" s="1"/>
      <c r="C159" s="1"/>
      <c r="D159" s="1"/>
      <c r="E159" s="1"/>
      <c r="F159" s="1"/>
      <c r="G159" s="1"/>
      <c r="H159" s="1"/>
      <c r="I159" s="1"/>
    </row>
    <row r="160" spans="1:9" ht="12.75" hidden="1">
      <c r="A160" s="113" t="s">
        <v>193</v>
      </c>
      <c r="B160" s="1"/>
      <c r="C160" s="1"/>
      <c r="D160" s="1"/>
      <c r="E160" s="1"/>
      <c r="F160" s="1"/>
      <c r="G160" s="1"/>
      <c r="H160" s="1"/>
      <c r="I160" s="1"/>
    </row>
    <row r="161" spans="1:9" ht="12.75" hidden="1">
      <c r="A161" s="113" t="s">
        <v>189</v>
      </c>
      <c r="B161" s="1"/>
      <c r="C161" s="1"/>
      <c r="D161" s="1"/>
      <c r="E161" s="1"/>
      <c r="F161" s="1"/>
      <c r="G161" s="1"/>
      <c r="H161" s="1"/>
      <c r="I161" s="1"/>
    </row>
    <row r="162" spans="1:9" ht="12.75" hidden="1">
      <c r="A162" s="113" t="s">
        <v>194</v>
      </c>
      <c r="B162" s="1"/>
      <c r="C162" s="1"/>
      <c r="D162" s="1"/>
      <c r="E162" s="1"/>
      <c r="F162" s="1"/>
      <c r="G162" s="1"/>
      <c r="H162" s="1"/>
      <c r="I162" s="1"/>
    </row>
    <row r="163" spans="1:9" ht="12.75" hidden="1">
      <c r="A163" s="113" t="s">
        <v>195</v>
      </c>
      <c r="B163" s="1"/>
      <c r="C163" s="1"/>
      <c r="D163" s="1"/>
      <c r="E163" s="1"/>
      <c r="F163" s="1"/>
      <c r="G163" s="1"/>
      <c r="H163" s="1"/>
      <c r="I163" s="1"/>
    </row>
    <row r="164" spans="1:9" ht="12.75" hidden="1">
      <c r="A164" s="113" t="s">
        <v>196</v>
      </c>
      <c r="B164" s="1"/>
      <c r="C164" s="1"/>
      <c r="D164" s="1"/>
      <c r="E164" s="1"/>
      <c r="F164" s="1"/>
      <c r="G164" s="1"/>
      <c r="H164" s="1"/>
      <c r="I164" s="1"/>
    </row>
    <row r="165" spans="1:9" ht="12.75" hidden="1">
      <c r="A165" s="112" t="s">
        <v>198</v>
      </c>
      <c r="B165" s="1"/>
      <c r="C165" s="1"/>
      <c r="D165" s="1"/>
      <c r="E165" s="1"/>
      <c r="F165" s="1"/>
      <c r="G165" s="1"/>
      <c r="H165" s="1"/>
      <c r="I165" s="1"/>
    </row>
    <row r="166" spans="1:9" ht="12.75" hidden="1">
      <c r="A166" s="112" t="s">
        <v>199</v>
      </c>
      <c r="B166" s="1"/>
      <c r="C166" s="1"/>
      <c r="D166" s="1"/>
      <c r="E166" s="1"/>
      <c r="F166" s="1"/>
      <c r="G166" s="1"/>
      <c r="H166" s="1"/>
      <c r="I166" s="1"/>
    </row>
    <row r="167" spans="1:9" ht="12.75" hidden="1">
      <c r="A167" s="112" t="s">
        <v>200</v>
      </c>
      <c r="B167" s="1"/>
      <c r="C167" s="1"/>
      <c r="D167" s="1"/>
      <c r="E167" s="1"/>
      <c r="F167" s="1"/>
      <c r="G167" s="1"/>
      <c r="H167" s="1"/>
      <c r="I167" s="1"/>
    </row>
    <row r="168" spans="1:9" ht="12.75" hidden="1">
      <c r="A168" s="112" t="s">
        <v>201</v>
      </c>
      <c r="B168" s="1"/>
      <c r="C168" s="1"/>
      <c r="D168" s="1"/>
      <c r="E168" s="1"/>
      <c r="F168" s="1"/>
      <c r="G168" s="1"/>
      <c r="H168" s="1"/>
      <c r="I168" s="1"/>
    </row>
    <row r="169" spans="1:9" ht="12.75" hidden="1">
      <c r="A169" s="112" t="s">
        <v>203</v>
      </c>
      <c r="B169" s="1"/>
      <c r="C169" s="1"/>
      <c r="D169" s="1"/>
      <c r="E169" s="1"/>
      <c r="F169" s="1"/>
      <c r="G169" s="1"/>
      <c r="H169" s="1"/>
      <c r="I169" s="1"/>
    </row>
    <row r="170" spans="1:9" ht="12.75" hidden="1">
      <c r="A170" s="112" t="s">
        <v>197</v>
      </c>
      <c r="B170" s="1"/>
      <c r="C170" s="1"/>
      <c r="D170" s="1"/>
      <c r="E170" s="1"/>
      <c r="F170" s="1"/>
      <c r="G170" s="1"/>
      <c r="H170" s="1"/>
      <c r="I170" s="1"/>
    </row>
    <row r="171" spans="1:9" ht="12.75" hidden="1">
      <c r="A171" s="1"/>
      <c r="B171" s="1"/>
      <c r="C171" s="1"/>
      <c r="D171" s="1"/>
      <c r="E171" s="1"/>
      <c r="F171" s="1"/>
      <c r="G171" s="1"/>
      <c r="H171" s="1"/>
      <c r="I171" s="1"/>
    </row>
    <row r="172" spans="1:9" ht="12.75" hidden="1">
      <c r="A172" s="1"/>
      <c r="B172" s="1"/>
      <c r="C172" s="1"/>
      <c r="D172" s="1"/>
      <c r="E172" s="1"/>
      <c r="F172" s="1"/>
      <c r="G172" s="1"/>
      <c r="H172" s="1"/>
      <c r="I172" s="1"/>
    </row>
    <row r="173" spans="1:9" ht="12.75" hidden="1">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0:28" s="1" customFormat="1" ht="12.75">
      <c r="J177" s="100"/>
      <c r="K177" s="472"/>
      <c r="L177" s="472"/>
      <c r="M177" s="472"/>
      <c r="N177" s="472"/>
      <c r="O177" s="472"/>
      <c r="P177" s="472"/>
      <c r="Q177" s="472"/>
      <c r="R177" s="472"/>
      <c r="S177" s="472"/>
      <c r="T177" s="472"/>
      <c r="U177" s="472"/>
      <c r="V177" s="472"/>
      <c r="W177" s="472"/>
      <c r="X177" s="472"/>
      <c r="Y177" s="472"/>
      <c r="Z177" s="472"/>
      <c r="AA177" s="472"/>
      <c r="AB177" s="472"/>
    </row>
    <row r="178" spans="10:28" s="1" customFormat="1" ht="12.75">
      <c r="J178" s="100"/>
      <c r="K178" s="472"/>
      <c r="L178" s="472"/>
      <c r="M178" s="472"/>
      <c r="N178" s="472"/>
      <c r="O178" s="472"/>
      <c r="P178" s="472"/>
      <c r="Q178" s="472"/>
      <c r="R178" s="472"/>
      <c r="S178" s="472"/>
      <c r="T178" s="472"/>
      <c r="U178" s="472"/>
      <c r="V178" s="472"/>
      <c r="W178" s="472"/>
      <c r="X178" s="472"/>
      <c r="Y178" s="472"/>
      <c r="Z178" s="472"/>
      <c r="AA178" s="472"/>
      <c r="AB178" s="472"/>
    </row>
    <row r="179" spans="10:28" s="1" customFormat="1" ht="12.75">
      <c r="J179" s="100"/>
      <c r="K179" s="472"/>
      <c r="L179" s="472"/>
      <c r="M179" s="472"/>
      <c r="N179" s="472"/>
      <c r="O179" s="472"/>
      <c r="P179" s="472"/>
      <c r="Q179" s="472"/>
      <c r="R179" s="472"/>
      <c r="S179" s="472"/>
      <c r="T179" s="472"/>
      <c r="U179" s="472"/>
      <c r="V179" s="472"/>
      <c r="W179" s="472"/>
      <c r="X179" s="472"/>
      <c r="Y179" s="472"/>
      <c r="Z179" s="472"/>
      <c r="AA179" s="472"/>
      <c r="AB179" s="472"/>
    </row>
    <row r="180" spans="10:28" s="1" customFormat="1" ht="12.75">
      <c r="J180" s="100"/>
      <c r="K180" s="472"/>
      <c r="L180" s="472"/>
      <c r="M180" s="472"/>
      <c r="N180" s="472"/>
      <c r="O180" s="472"/>
      <c r="P180" s="472"/>
      <c r="Q180" s="472"/>
      <c r="R180" s="472"/>
      <c r="S180" s="472"/>
      <c r="T180" s="472"/>
      <c r="U180" s="472"/>
      <c r="V180" s="472"/>
      <c r="W180" s="472"/>
      <c r="X180" s="472"/>
      <c r="Y180" s="472"/>
      <c r="Z180" s="472"/>
      <c r="AA180" s="472"/>
      <c r="AB180" s="472"/>
    </row>
    <row r="181" spans="10:28" s="1" customFormat="1" ht="12.75">
      <c r="J181" s="100"/>
      <c r="K181" s="472"/>
      <c r="L181" s="472"/>
      <c r="M181" s="472"/>
      <c r="N181" s="472"/>
      <c r="O181" s="472"/>
      <c r="P181" s="472"/>
      <c r="Q181" s="472"/>
      <c r="R181" s="472"/>
      <c r="S181" s="472"/>
      <c r="T181" s="472"/>
      <c r="U181" s="472"/>
      <c r="V181" s="472"/>
      <c r="W181" s="472"/>
      <c r="X181" s="472"/>
      <c r="Y181" s="472"/>
      <c r="Z181" s="472"/>
      <c r="AA181" s="472"/>
      <c r="AB181" s="472"/>
    </row>
    <row r="182" spans="10:28" s="1" customFormat="1" ht="12.75">
      <c r="J182" s="100"/>
      <c r="K182" s="472"/>
      <c r="L182" s="472"/>
      <c r="M182" s="472"/>
      <c r="N182" s="472"/>
      <c r="O182" s="472"/>
      <c r="P182" s="472"/>
      <c r="Q182" s="472"/>
      <c r="R182" s="472"/>
      <c r="S182" s="472"/>
      <c r="T182" s="472"/>
      <c r="U182" s="472"/>
      <c r="V182" s="472"/>
      <c r="W182" s="472"/>
      <c r="X182" s="472"/>
      <c r="Y182" s="472"/>
      <c r="Z182" s="472"/>
      <c r="AA182" s="472"/>
      <c r="AB182" s="472"/>
    </row>
    <row r="183" spans="10:28" s="1" customFormat="1" ht="12.75">
      <c r="J183" s="100"/>
      <c r="K183" s="472"/>
      <c r="L183" s="472"/>
      <c r="M183" s="472"/>
      <c r="N183" s="472"/>
      <c r="O183" s="472"/>
      <c r="P183" s="472"/>
      <c r="Q183" s="472"/>
      <c r="R183" s="472"/>
      <c r="S183" s="472"/>
      <c r="T183" s="472"/>
      <c r="U183" s="472"/>
      <c r="V183" s="472"/>
      <c r="W183" s="472"/>
      <c r="X183" s="472"/>
      <c r="Y183" s="472"/>
      <c r="Z183" s="472"/>
      <c r="AA183" s="472"/>
      <c r="AB183" s="472"/>
    </row>
    <row r="184" spans="10:28" s="1" customFormat="1" ht="12.75">
      <c r="J184" s="100"/>
      <c r="K184" s="472"/>
      <c r="L184" s="472"/>
      <c r="M184" s="472"/>
      <c r="N184" s="472"/>
      <c r="O184" s="472"/>
      <c r="P184" s="472"/>
      <c r="Q184" s="472"/>
      <c r="R184" s="472"/>
      <c r="S184" s="472"/>
      <c r="T184" s="472"/>
      <c r="U184" s="472"/>
      <c r="V184" s="472"/>
      <c r="W184" s="472"/>
      <c r="X184" s="472"/>
      <c r="Y184" s="472"/>
      <c r="Z184" s="472"/>
      <c r="AA184" s="472"/>
      <c r="AB184" s="472"/>
    </row>
    <row r="185" spans="10:28" s="1" customFormat="1" ht="12.75">
      <c r="J185" s="100"/>
      <c r="K185" s="472"/>
      <c r="L185" s="472"/>
      <c r="M185" s="472"/>
      <c r="N185" s="472"/>
      <c r="O185" s="472"/>
      <c r="P185" s="472"/>
      <c r="Q185" s="472"/>
      <c r="R185" s="472"/>
      <c r="S185" s="472"/>
      <c r="T185" s="472"/>
      <c r="U185" s="472"/>
      <c r="V185" s="472"/>
      <c r="W185" s="472"/>
      <c r="X185" s="472"/>
      <c r="Y185" s="472"/>
      <c r="Z185" s="472"/>
      <c r="AA185" s="472"/>
      <c r="AB185" s="472"/>
    </row>
    <row r="186" spans="10:28" s="1" customFormat="1" ht="12.75">
      <c r="J186" s="100"/>
      <c r="K186" s="472"/>
      <c r="L186" s="472"/>
      <c r="M186" s="472"/>
      <c r="N186" s="472"/>
      <c r="O186" s="472"/>
      <c r="P186" s="472"/>
      <c r="Q186" s="472"/>
      <c r="R186" s="472"/>
      <c r="S186" s="472"/>
      <c r="T186" s="472"/>
      <c r="U186" s="472"/>
      <c r="V186" s="472"/>
      <c r="W186" s="472"/>
      <c r="X186" s="472"/>
      <c r="Y186" s="472"/>
      <c r="Z186" s="472"/>
      <c r="AA186" s="472"/>
      <c r="AB186" s="472"/>
    </row>
    <row r="187" spans="10:28" s="1" customFormat="1" ht="12.75">
      <c r="J187" s="100"/>
      <c r="K187" s="472"/>
      <c r="L187" s="472"/>
      <c r="M187" s="472"/>
      <c r="N187" s="472"/>
      <c r="O187" s="472"/>
      <c r="P187" s="472"/>
      <c r="Q187" s="472"/>
      <c r="R187" s="472"/>
      <c r="S187" s="472"/>
      <c r="T187" s="472"/>
      <c r="U187" s="472"/>
      <c r="V187" s="472"/>
      <c r="W187" s="472"/>
      <c r="X187" s="472"/>
      <c r="Y187" s="472"/>
      <c r="Z187" s="472"/>
      <c r="AA187" s="472"/>
      <c r="AB187" s="472"/>
    </row>
    <row r="188" spans="10:28" s="1" customFormat="1" ht="12.75">
      <c r="J188" s="100"/>
      <c r="K188" s="472"/>
      <c r="L188" s="472"/>
      <c r="M188" s="472"/>
      <c r="N188" s="472"/>
      <c r="O188" s="472"/>
      <c r="P188" s="472"/>
      <c r="Q188" s="472"/>
      <c r="R188" s="472"/>
      <c r="S188" s="472"/>
      <c r="T188" s="472"/>
      <c r="U188" s="472"/>
      <c r="V188" s="472"/>
      <c r="W188" s="472"/>
      <c r="X188" s="472"/>
      <c r="Y188" s="472"/>
      <c r="Z188" s="472"/>
      <c r="AA188" s="472"/>
      <c r="AB188" s="472"/>
    </row>
    <row r="189" spans="10:28" s="1" customFormat="1" ht="12.75">
      <c r="J189" s="100"/>
      <c r="K189" s="472"/>
      <c r="L189" s="472"/>
      <c r="M189" s="472"/>
      <c r="N189" s="472"/>
      <c r="O189" s="472"/>
      <c r="P189" s="472"/>
      <c r="Q189" s="472"/>
      <c r="R189" s="472"/>
      <c r="S189" s="472"/>
      <c r="T189" s="472"/>
      <c r="U189" s="472"/>
      <c r="V189" s="472"/>
      <c r="W189" s="472"/>
      <c r="X189" s="472"/>
      <c r="Y189" s="472"/>
      <c r="Z189" s="472"/>
      <c r="AA189" s="472"/>
      <c r="AB189" s="472"/>
    </row>
    <row r="190" spans="10:28" s="1" customFormat="1" ht="12.75">
      <c r="J190" s="100"/>
      <c r="K190" s="472"/>
      <c r="L190" s="472"/>
      <c r="M190" s="472"/>
      <c r="N190" s="472"/>
      <c r="O190" s="472"/>
      <c r="P190" s="472"/>
      <c r="Q190" s="472"/>
      <c r="R190" s="472"/>
      <c r="S190" s="472"/>
      <c r="T190" s="472"/>
      <c r="U190" s="472"/>
      <c r="V190" s="472"/>
      <c r="W190" s="472"/>
      <c r="X190" s="472"/>
      <c r="Y190" s="472"/>
      <c r="Z190" s="472"/>
      <c r="AA190" s="472"/>
      <c r="AB190" s="472"/>
    </row>
    <row r="191" spans="10:28" s="1" customFormat="1" ht="12.75">
      <c r="J191" s="100"/>
      <c r="K191" s="472"/>
      <c r="L191" s="472"/>
      <c r="M191" s="472"/>
      <c r="N191" s="472"/>
      <c r="O191" s="472"/>
      <c r="P191" s="472"/>
      <c r="Q191" s="472"/>
      <c r="R191" s="472"/>
      <c r="S191" s="472"/>
      <c r="T191" s="472"/>
      <c r="U191" s="472"/>
      <c r="V191" s="472"/>
      <c r="W191" s="472"/>
      <c r="X191" s="472"/>
      <c r="Y191" s="472"/>
      <c r="Z191" s="472"/>
      <c r="AA191" s="472"/>
      <c r="AB191" s="472"/>
    </row>
    <row r="192" spans="10:28" s="1" customFormat="1" ht="12.75">
      <c r="J192" s="100"/>
      <c r="K192" s="472"/>
      <c r="L192" s="472"/>
      <c r="M192" s="472"/>
      <c r="N192" s="472"/>
      <c r="O192" s="472"/>
      <c r="P192" s="472"/>
      <c r="Q192" s="472"/>
      <c r="R192" s="472"/>
      <c r="S192" s="472"/>
      <c r="T192" s="472"/>
      <c r="U192" s="472"/>
      <c r="V192" s="472"/>
      <c r="W192" s="472"/>
      <c r="X192" s="472"/>
      <c r="Y192" s="472"/>
      <c r="Z192" s="472"/>
      <c r="AA192" s="472"/>
      <c r="AB192" s="472"/>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sheetData>
  <sheetProtection password="A5D8" sheet="1" formatCells="0" formatColumns="0" formatRows="0"/>
  <mergeCells count="163">
    <mergeCell ref="A42:B42"/>
    <mergeCell ref="D28:F28"/>
    <mergeCell ref="G31:I31"/>
    <mergeCell ref="C33:I33"/>
    <mergeCell ref="D40:F40"/>
    <mergeCell ref="G34:I34"/>
    <mergeCell ref="D31:F31"/>
    <mergeCell ref="A41:B41"/>
    <mergeCell ref="A33:B33"/>
    <mergeCell ref="A32:B32"/>
    <mergeCell ref="C58:I58"/>
    <mergeCell ref="A35:B35"/>
    <mergeCell ref="G40:I40"/>
    <mergeCell ref="D43:F43"/>
    <mergeCell ref="C54:I54"/>
    <mergeCell ref="A58:B58"/>
    <mergeCell ref="C41:I41"/>
    <mergeCell ref="G51:I51"/>
    <mergeCell ref="A54:B54"/>
    <mergeCell ref="A47:B47"/>
    <mergeCell ref="A66:B66"/>
    <mergeCell ref="C63:I63"/>
    <mergeCell ref="C66:I66"/>
    <mergeCell ref="A63:B63"/>
    <mergeCell ref="A60:B60"/>
    <mergeCell ref="A64:B64"/>
    <mergeCell ref="C64:I64"/>
    <mergeCell ref="C61:I61"/>
    <mergeCell ref="C30:I30"/>
    <mergeCell ref="C35:I35"/>
    <mergeCell ref="C36:I36"/>
    <mergeCell ref="G43:I43"/>
    <mergeCell ref="G28:I28"/>
    <mergeCell ref="C39:I39"/>
    <mergeCell ref="C32:I32"/>
    <mergeCell ref="D34:F34"/>
    <mergeCell ref="A45:B45"/>
    <mergeCell ref="C45:I45"/>
    <mergeCell ref="A2:I2"/>
    <mergeCell ref="A4:I4"/>
    <mergeCell ref="A3:I3"/>
    <mergeCell ref="A39:B39"/>
    <mergeCell ref="A38:B38"/>
    <mergeCell ref="A6:B6"/>
    <mergeCell ref="A5:I5"/>
    <mergeCell ref="C26:C27"/>
    <mergeCell ref="A77:B77"/>
    <mergeCell ref="C76:I76"/>
    <mergeCell ref="A76:B76"/>
    <mergeCell ref="B75:E75"/>
    <mergeCell ref="D51:F51"/>
    <mergeCell ref="C57:I57"/>
    <mergeCell ref="A69:B69"/>
    <mergeCell ref="C67:I67"/>
    <mergeCell ref="C60:I60"/>
    <mergeCell ref="A61:B61"/>
    <mergeCell ref="A86:B86"/>
    <mergeCell ref="A100:B100"/>
    <mergeCell ref="C100:I100"/>
    <mergeCell ref="A97:B97"/>
    <mergeCell ref="C95:I95"/>
    <mergeCell ref="A95:B95"/>
    <mergeCell ref="B99:E99"/>
    <mergeCell ref="C92:I92"/>
    <mergeCell ref="C97:I97"/>
    <mergeCell ref="A91:B91"/>
    <mergeCell ref="A102:I102"/>
    <mergeCell ref="C80:I80"/>
    <mergeCell ref="A85:B85"/>
    <mergeCell ref="C82:I82"/>
    <mergeCell ref="C85:I85"/>
    <mergeCell ref="C83:I83"/>
    <mergeCell ref="A82:B82"/>
    <mergeCell ref="A101:B101"/>
    <mergeCell ref="A92:B92"/>
    <mergeCell ref="C101:I101"/>
    <mergeCell ref="A80:B80"/>
    <mergeCell ref="C42:I42"/>
    <mergeCell ref="A72:I72"/>
    <mergeCell ref="F73:F74"/>
    <mergeCell ref="G73:I73"/>
    <mergeCell ref="A83:B83"/>
    <mergeCell ref="B78:E78"/>
    <mergeCell ref="A51:B52"/>
    <mergeCell ref="G46:I46"/>
    <mergeCell ref="C79:I79"/>
    <mergeCell ref="C91:I91"/>
    <mergeCell ref="C88:I88"/>
    <mergeCell ref="B90:E90"/>
    <mergeCell ref="B87:E87"/>
    <mergeCell ref="A94:B94"/>
    <mergeCell ref="C94:I94"/>
    <mergeCell ref="C89:I89"/>
    <mergeCell ref="A88:B88"/>
    <mergeCell ref="A89:B89"/>
    <mergeCell ref="A67:B67"/>
    <mergeCell ref="D37:F37"/>
    <mergeCell ref="C38:I38"/>
    <mergeCell ref="C70:I70"/>
    <mergeCell ref="C69:I69"/>
    <mergeCell ref="C86:I86"/>
    <mergeCell ref="A79:B79"/>
    <mergeCell ref="C77:I77"/>
    <mergeCell ref="B84:E84"/>
    <mergeCell ref="B81:E81"/>
    <mergeCell ref="A98:B98"/>
    <mergeCell ref="C98:I98"/>
    <mergeCell ref="A50:I50"/>
    <mergeCell ref="B96:E96"/>
    <mergeCell ref="B93:E93"/>
    <mergeCell ref="A71:I71"/>
    <mergeCell ref="A70:B70"/>
    <mergeCell ref="A57:B57"/>
    <mergeCell ref="A73:E74"/>
    <mergeCell ref="C51:C52"/>
    <mergeCell ref="C55:I55"/>
    <mergeCell ref="A36:B36"/>
    <mergeCell ref="A55:B55"/>
    <mergeCell ref="C48:I48"/>
    <mergeCell ref="C47:I47"/>
    <mergeCell ref="C44:I44"/>
    <mergeCell ref="A49:I49"/>
    <mergeCell ref="D46:F46"/>
    <mergeCell ref="A44:B44"/>
    <mergeCell ref="A48:B48"/>
    <mergeCell ref="G27:I27"/>
    <mergeCell ref="A19:B19"/>
    <mergeCell ref="A20:B20"/>
    <mergeCell ref="A30:B30"/>
    <mergeCell ref="A29:B29"/>
    <mergeCell ref="G37:I37"/>
    <mergeCell ref="A24:I24"/>
    <mergeCell ref="A22:B22"/>
    <mergeCell ref="C29:I29"/>
    <mergeCell ref="A26:B27"/>
    <mergeCell ref="A11:I11"/>
    <mergeCell ref="A25:I25"/>
    <mergeCell ref="A23:B23"/>
    <mergeCell ref="C23:I23"/>
    <mergeCell ref="C22:I22"/>
    <mergeCell ref="G13:I13"/>
    <mergeCell ref="B18:E18"/>
    <mergeCell ref="B15:E15"/>
    <mergeCell ref="D26:F26"/>
    <mergeCell ref="G26:I26"/>
    <mergeCell ref="D27:F27"/>
    <mergeCell ref="J6:L6"/>
    <mergeCell ref="C6:I6"/>
    <mergeCell ref="G18:H18"/>
    <mergeCell ref="C19:I19"/>
    <mergeCell ref="A12:I12"/>
    <mergeCell ref="F13:F14"/>
    <mergeCell ref="A17:B17"/>
    <mergeCell ref="A7:I7"/>
    <mergeCell ref="B8:I8"/>
    <mergeCell ref="A9:I9"/>
    <mergeCell ref="A16:B16"/>
    <mergeCell ref="C16:I16"/>
    <mergeCell ref="B21:E21"/>
    <mergeCell ref="G21:H21"/>
    <mergeCell ref="C20:I20"/>
    <mergeCell ref="A13:E14"/>
    <mergeCell ref="C17:I17"/>
  </mergeCells>
  <dataValidations count="13">
    <dataValidation type="list" allowBlank="1" showInputMessage="1" showErrorMessage="1" sqref="C6:I6">
      <formula1>$A$148:$A$153</formula1>
    </dataValidation>
    <dataValidation type="list" allowBlank="1" showInputMessage="1" showErrorMessage="1" sqref="C46 C28 C31 C34 C37 C40 C43">
      <formula1>"osoby, szt., %"</formula1>
    </dataValidation>
    <dataValidation type="list" allowBlank="1" sqref="C53 C56 C59 C62 C65 C68">
      <formula1>"osoba, szt.,%"</formula1>
    </dataValidation>
    <dataValidation allowBlank="1" sqref="D28:I28"/>
    <dataValidation type="list" allowBlank="1" showInputMessage="1" showErrorMessage="1" sqref="A6:B6">
      <formula1>$A$109:$A$110</formula1>
    </dataValidation>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C16:I17 C19:I20 C22:I23 C29:I30 C32:I33 C35:I36 C38:I39 C41:I42 C44:I45 C47:I48 C54:I55 C57:I58 C60:I61 C63:I64 C66:I67 C69:I70 C76:I77 C79:I80 C82:I83 C85:I86 C88:I89 C91:I92 C94:I95 C97:I98 C100:I101">
      <formula1>AND($K$3&lt;=10000,J16&lt;=1000)</formula1>
    </dataValidation>
    <dataValidation type="list" allowBlank="1" sqref="F75 F78 F81 F84 F87 F90 F93 F96 F99">
      <formula1>"osoby,szt."</formula1>
    </dataValidation>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A9:I9">
      <formula1>AND($K$3&lt;=10000,J9&lt;=1000)</formula1>
    </dataValidation>
    <dataValidation type="list" allowBlank="1" sqref="B53 B56 B59 B62 B65">
      <formula1>$C$128:$C$129</formula1>
    </dataValidation>
    <dataValidation type="list" allowBlank="1" sqref="B28 B46 B43 B40 B37 B34 B31">
      <formula1>$A$157:$A$160</formula1>
    </dataValidation>
    <dataValidation type="list" allowBlank="1" showInputMessage="1" sqref="B96:E96">
      <formula1>$A$134:$A$135</formula1>
    </dataValidation>
    <dataValidation type="list" allowBlank="1" showInputMessage="1" sqref="B75:E75 B78:E78 B81:E81 B84:E84 B87:E87 B90:E90 B93:E93">
      <formula1>$A$134:$A$135</formula1>
    </dataValidation>
    <dataValidation allowBlank="1" showInputMessage="1" sqref="B99:E99"/>
  </dataValidations>
  <printOptions horizontalCentered="1"/>
  <pageMargins left="0.5905511811023623" right="0.5905511811023623" top="0.5905511811023623" bottom="0.984251968503937" header="0" footer="0"/>
  <pageSetup fitToHeight="0" fitToWidth="1" horizontalDpi="600" verticalDpi="600" orientation="landscape" paperSize="9" r:id="rId1"/>
  <headerFooter alignWithMargins="0">
    <oddFooter>&amp;L&amp;T              &amp;D
&amp;CStrona &amp;P z &amp;N
&amp;R&amp;A
</oddFooter>
  </headerFooter>
  <rowBreaks count="5" manualBreakCount="5">
    <brk id="10" max="8" man="1"/>
    <brk id="24" max="8" man="1"/>
    <brk id="48" max="8" man="1"/>
    <brk id="64" max="8" man="1"/>
    <brk id="84" max="8" man="1"/>
  </rowBreaks>
  <ignoredErrors>
    <ignoredError sqref="I99" unlockedFormula="1"/>
  </ignoredErrors>
</worksheet>
</file>

<file path=xl/worksheets/sheet3.xml><?xml version="1.0" encoding="utf-8"?>
<worksheet xmlns="http://schemas.openxmlformats.org/spreadsheetml/2006/main" xmlns:r="http://schemas.openxmlformats.org/officeDocument/2006/relationships">
  <sheetPr codeName="Arkusz3">
    <pageSetUpPr fitToPage="1"/>
  </sheetPr>
  <dimension ref="A1:E232"/>
  <sheetViews>
    <sheetView zoomScalePageLayoutView="0" workbookViewId="0" topLeftCell="A10">
      <selection activeCell="B20" sqref="B20"/>
    </sheetView>
  </sheetViews>
  <sheetFormatPr defaultColWidth="9.140625" defaultRowHeight="12.75"/>
  <cols>
    <col min="1" max="1" width="61.57421875" style="3" customWidth="1"/>
    <col min="2" max="2" width="30.7109375" style="3" customWidth="1"/>
    <col min="3" max="3" width="16.140625" style="122" bestFit="1" customWidth="1"/>
    <col min="4" max="4" width="19.28125" style="113" customWidth="1"/>
    <col min="5" max="5" width="13.00390625" style="113" customWidth="1"/>
    <col min="6" max="58" width="9.140625" style="1" customWidth="1"/>
    <col min="59" max="16384" width="9.140625" style="3" customWidth="1"/>
  </cols>
  <sheetData>
    <row r="1" spans="1:3" ht="13.5" thickBot="1">
      <c r="A1" s="1"/>
      <c r="B1" s="1"/>
      <c r="C1" s="113"/>
    </row>
    <row r="2" spans="1:5" ht="34.5" thickBot="1">
      <c r="A2" s="720" t="s">
        <v>56</v>
      </c>
      <c r="B2" s="721"/>
      <c r="C2" s="114" t="s">
        <v>529</v>
      </c>
      <c r="D2" s="115" t="s">
        <v>530</v>
      </c>
      <c r="E2" s="116" t="s">
        <v>439</v>
      </c>
    </row>
    <row r="3" spans="1:5" ht="33" customHeight="1">
      <c r="A3" s="722" t="s">
        <v>425</v>
      </c>
      <c r="B3" s="723"/>
      <c r="C3" s="117">
        <f>SUM(C4:C18)</f>
        <v>0</v>
      </c>
      <c r="D3" s="118">
        <f>C3+Wskaźniki!J3</f>
        <v>0</v>
      </c>
      <c r="E3" s="119">
        <f>IF(10000-D3&lt;0,"Przekroczyłeś liczbę znaków",10000-D3)</f>
        <v>10000</v>
      </c>
    </row>
    <row r="4" spans="1:4" ht="12.75">
      <c r="A4" s="718"/>
      <c r="B4" s="719"/>
      <c r="C4" s="120">
        <f>LEN(A4)</f>
        <v>0</v>
      </c>
      <c r="D4" s="121"/>
    </row>
    <row r="5" spans="1:4" ht="12.75">
      <c r="A5" s="716"/>
      <c r="B5" s="717"/>
      <c r="C5" s="120">
        <f>LEN(A5)</f>
        <v>0</v>
      </c>
      <c r="D5" s="121"/>
    </row>
    <row r="6" spans="1:4" ht="12.75">
      <c r="A6" s="716"/>
      <c r="B6" s="717"/>
      <c r="C6" s="120">
        <f>LEN(A6)</f>
        <v>0</v>
      </c>
      <c r="D6" s="121"/>
    </row>
    <row r="7" spans="1:4" ht="13.5" thickBot="1">
      <c r="A7" s="724"/>
      <c r="B7" s="725"/>
      <c r="C7" s="120">
        <f>LEN(A7)</f>
        <v>0</v>
      </c>
      <c r="D7" s="121"/>
    </row>
    <row r="8" spans="1:4" ht="14.25" customHeight="1" thickBot="1">
      <c r="A8" s="686"/>
      <c r="B8" s="686"/>
      <c r="C8" s="120"/>
      <c r="D8" s="121"/>
    </row>
    <row r="9" spans="1:4" ht="45.75" customHeight="1">
      <c r="A9" s="727" t="s">
        <v>113</v>
      </c>
      <c r="B9" s="728"/>
      <c r="C9" s="120"/>
      <c r="D9" s="121"/>
    </row>
    <row r="10" spans="1:4" ht="12.75">
      <c r="A10" s="716"/>
      <c r="B10" s="717"/>
      <c r="C10" s="120">
        <f>LEN(A10)</f>
        <v>0</v>
      </c>
      <c r="D10" s="121"/>
    </row>
    <row r="11" spans="1:4" ht="12.75">
      <c r="A11" s="716"/>
      <c r="B11" s="717"/>
      <c r="C11" s="120">
        <f>LEN(A11)</f>
        <v>0</v>
      </c>
      <c r="D11" s="121"/>
    </row>
    <row r="12" spans="1:4" ht="13.5" thickBot="1">
      <c r="A12" s="724"/>
      <c r="B12" s="725"/>
      <c r="C12" s="120">
        <f>LEN(A12)</f>
        <v>0</v>
      </c>
      <c r="D12" s="121"/>
    </row>
    <row r="13" spans="1:4" ht="18.75" customHeight="1" thickBot="1">
      <c r="A13" s="686"/>
      <c r="B13" s="686"/>
      <c r="C13" s="120"/>
      <c r="D13" s="121"/>
    </row>
    <row r="14" spans="1:4" ht="33.75" customHeight="1">
      <c r="A14" s="726" t="s">
        <v>326</v>
      </c>
      <c r="B14" s="723"/>
      <c r="C14" s="120"/>
      <c r="D14" s="121"/>
    </row>
    <row r="15" spans="1:4" ht="12.75">
      <c r="A15" s="718"/>
      <c r="B15" s="719"/>
      <c r="C15" s="120">
        <f>LEN(A15)</f>
        <v>0</v>
      </c>
      <c r="D15" s="121"/>
    </row>
    <row r="16" spans="1:4" ht="12.75">
      <c r="A16" s="729"/>
      <c r="B16" s="730"/>
      <c r="C16" s="120">
        <f>LEN(A16)</f>
        <v>0</v>
      </c>
      <c r="D16" s="121"/>
    </row>
    <row r="17" spans="1:4" ht="12.75">
      <c r="A17" s="716"/>
      <c r="B17" s="717"/>
      <c r="C17" s="120">
        <f>LEN(A17)</f>
        <v>0</v>
      </c>
      <c r="D17" s="121"/>
    </row>
    <row r="18" spans="1:4" ht="13.5" thickBot="1">
      <c r="A18" s="716"/>
      <c r="B18" s="717"/>
      <c r="C18" s="120">
        <f>LEN(A18)</f>
        <v>0</v>
      </c>
      <c r="D18" s="121"/>
    </row>
    <row r="19" spans="1:4" ht="20.25" customHeight="1">
      <c r="A19" s="387" t="s">
        <v>325</v>
      </c>
      <c r="B19" s="386"/>
      <c r="C19" s="121"/>
      <c r="D19" s="121"/>
    </row>
    <row r="20" spans="1:4" ht="19.5" customHeight="1" thickBot="1">
      <c r="A20" s="388" t="s">
        <v>415</v>
      </c>
      <c r="B20" s="975"/>
      <c r="C20" s="121"/>
      <c r="D20" s="121"/>
    </row>
    <row r="21" spans="1:3" ht="68.25" customHeight="1">
      <c r="A21" s="1"/>
      <c r="B21" s="1"/>
      <c r="C21" s="113"/>
    </row>
    <row r="22" spans="1:3" ht="52.5" customHeight="1">
      <c r="A22" s="1"/>
      <c r="B22" s="1"/>
      <c r="C22" s="113"/>
    </row>
    <row r="23" spans="1:3" ht="33.75" customHeight="1">
      <c r="A23" s="1"/>
      <c r="B23" s="1"/>
      <c r="C23" s="113"/>
    </row>
    <row r="24" spans="1:3" ht="21.75" customHeight="1">
      <c r="A24" s="1"/>
      <c r="B24" s="1"/>
      <c r="C24" s="113"/>
    </row>
    <row r="25" spans="1:3" ht="75.75" customHeight="1">
      <c r="A25" s="1"/>
      <c r="B25" s="1"/>
      <c r="C25" s="113"/>
    </row>
    <row r="26" spans="1:3" ht="34.5" customHeight="1">
      <c r="A26" s="1"/>
      <c r="B26" s="1"/>
      <c r="C26" s="113"/>
    </row>
    <row r="27" spans="1:3" ht="54" customHeight="1">
      <c r="A27" s="1"/>
      <c r="B27" s="1"/>
      <c r="C27" s="113"/>
    </row>
    <row r="28" spans="1:3" ht="60.75" customHeight="1">
      <c r="A28" s="1"/>
      <c r="B28" s="1"/>
      <c r="C28" s="113"/>
    </row>
    <row r="29" spans="1:3" ht="34.5" customHeight="1">
      <c r="A29" s="1"/>
      <c r="B29" s="1"/>
      <c r="C29" s="113"/>
    </row>
    <row r="30" spans="1:3" ht="55.5" customHeight="1">
      <c r="A30" s="1"/>
      <c r="B30" s="1"/>
      <c r="C30" s="113"/>
    </row>
    <row r="31" spans="1:3" ht="35.25" customHeight="1">
      <c r="A31" s="1"/>
      <c r="B31" s="1"/>
      <c r="C31" s="113"/>
    </row>
    <row r="32" spans="1:3" ht="72" customHeight="1">
      <c r="A32" s="1"/>
      <c r="B32" s="1"/>
      <c r="C32" s="113"/>
    </row>
    <row r="33" spans="1:3" ht="12.75">
      <c r="A33" s="1"/>
      <c r="B33" s="1"/>
      <c r="C33" s="113"/>
    </row>
    <row r="34" spans="1:3" ht="12.75">
      <c r="A34" s="1"/>
      <c r="B34" s="1"/>
      <c r="C34" s="113"/>
    </row>
    <row r="35" spans="1:3" ht="12.75">
      <c r="A35" s="1"/>
      <c r="B35" s="1"/>
      <c r="C35" s="113"/>
    </row>
    <row r="36" spans="1:3" ht="12.75">
      <c r="A36" s="1"/>
      <c r="B36" s="1"/>
      <c r="C36" s="113"/>
    </row>
    <row r="37" spans="1:3" ht="12.75">
      <c r="A37" s="1"/>
      <c r="B37" s="1"/>
      <c r="C37" s="113"/>
    </row>
    <row r="38" spans="1:3" ht="12.75">
      <c r="A38" s="1"/>
      <c r="B38" s="1"/>
      <c r="C38" s="113"/>
    </row>
    <row r="39" spans="1:3" ht="12.75">
      <c r="A39" s="1"/>
      <c r="B39" s="1"/>
      <c r="C39" s="113"/>
    </row>
    <row r="40" spans="1:3" ht="12.75">
      <c r="A40" s="1"/>
      <c r="B40" s="1"/>
      <c r="C40" s="113"/>
    </row>
    <row r="41" spans="1:3" ht="12.75">
      <c r="A41" s="1"/>
      <c r="B41" s="1"/>
      <c r="C41" s="113"/>
    </row>
    <row r="42" spans="1:3" ht="12.75">
      <c r="A42" s="1"/>
      <c r="B42" s="1"/>
      <c r="C42" s="113"/>
    </row>
    <row r="43" spans="1:3" ht="12.75">
      <c r="A43" s="1"/>
      <c r="B43" s="1"/>
      <c r="C43" s="113"/>
    </row>
    <row r="44" spans="1:3" ht="12.75">
      <c r="A44" s="1"/>
      <c r="B44" s="1"/>
      <c r="C44" s="113"/>
    </row>
    <row r="45" spans="1:3" ht="12.75">
      <c r="A45" s="1"/>
      <c r="B45" s="1"/>
      <c r="C45" s="113"/>
    </row>
    <row r="46" spans="1:3" ht="12.75">
      <c r="A46" s="1"/>
      <c r="B46" s="1"/>
      <c r="C46" s="113"/>
    </row>
    <row r="47" spans="1:3" ht="12.75">
      <c r="A47" s="1"/>
      <c r="B47" s="1"/>
      <c r="C47" s="113"/>
    </row>
    <row r="48" spans="1:3" ht="12.75">
      <c r="A48" s="1"/>
      <c r="B48" s="1"/>
      <c r="C48" s="113"/>
    </row>
    <row r="49" spans="1:3" ht="12.75">
      <c r="A49" s="1"/>
      <c r="B49" s="1"/>
      <c r="C49" s="113"/>
    </row>
    <row r="50" spans="1:3" ht="12.75">
      <c r="A50" s="1"/>
      <c r="B50" s="1"/>
      <c r="C50" s="113"/>
    </row>
    <row r="51" spans="1:3" ht="12.75">
      <c r="A51" s="1"/>
      <c r="B51" s="1"/>
      <c r="C51" s="113"/>
    </row>
    <row r="52" spans="1:3" ht="12.75">
      <c r="A52" s="1"/>
      <c r="B52" s="1"/>
      <c r="C52" s="113"/>
    </row>
    <row r="53" spans="1:3" ht="12.75">
      <c r="A53" s="1"/>
      <c r="B53" s="1"/>
      <c r="C53" s="113"/>
    </row>
    <row r="54" spans="1:3" ht="12.75">
      <c r="A54" s="1"/>
      <c r="B54" s="1"/>
      <c r="C54" s="113"/>
    </row>
    <row r="55" spans="1:3" ht="12.75">
      <c r="A55" s="1"/>
      <c r="B55" s="1"/>
      <c r="C55" s="113"/>
    </row>
    <row r="56" spans="1:3" ht="12.75">
      <c r="A56" s="1"/>
      <c r="B56" s="1"/>
      <c r="C56" s="113"/>
    </row>
    <row r="57" spans="1:3" ht="12.75">
      <c r="A57" s="1"/>
      <c r="B57" s="1"/>
      <c r="C57" s="113"/>
    </row>
    <row r="58" spans="1:3" ht="12.75">
      <c r="A58" s="1"/>
      <c r="B58" s="1"/>
      <c r="C58" s="113"/>
    </row>
    <row r="59" spans="1:3" ht="12.75">
      <c r="A59" s="1"/>
      <c r="B59" s="1"/>
      <c r="C59" s="113"/>
    </row>
    <row r="60" spans="1:3" ht="12.75">
      <c r="A60" s="1"/>
      <c r="B60" s="1"/>
      <c r="C60" s="113"/>
    </row>
    <row r="61" spans="1:3" ht="12.75">
      <c r="A61" s="1"/>
      <c r="B61" s="1"/>
      <c r="C61" s="113"/>
    </row>
    <row r="62" spans="1:3" ht="12.75">
      <c r="A62" s="1"/>
      <c r="B62" s="1"/>
      <c r="C62" s="113"/>
    </row>
    <row r="63" spans="1:3" ht="12.75">
      <c r="A63" s="1"/>
      <c r="B63" s="1"/>
      <c r="C63" s="113"/>
    </row>
    <row r="64" spans="1:3" ht="12.75">
      <c r="A64" s="1"/>
      <c r="B64" s="1"/>
      <c r="C64" s="113"/>
    </row>
    <row r="65" spans="3:5" s="1" customFormat="1" ht="12.75">
      <c r="C65" s="113"/>
      <c r="D65" s="113"/>
      <c r="E65" s="113"/>
    </row>
    <row r="66" spans="3:5" s="1" customFormat="1" ht="12.75">
      <c r="C66" s="113"/>
      <c r="D66" s="113"/>
      <c r="E66" s="113"/>
    </row>
    <row r="67" spans="3:5" s="1" customFormat="1" ht="12.75">
      <c r="C67" s="113"/>
      <c r="D67" s="113"/>
      <c r="E67" s="113"/>
    </row>
    <row r="68" spans="3:5" s="1" customFormat="1" ht="12.75">
      <c r="C68" s="113"/>
      <c r="D68" s="113"/>
      <c r="E68" s="113"/>
    </row>
    <row r="69" spans="3:5" s="1" customFormat="1" ht="12.75">
      <c r="C69" s="113"/>
      <c r="D69" s="113"/>
      <c r="E69" s="113"/>
    </row>
    <row r="70" spans="3:5" s="1" customFormat="1" ht="12.75">
      <c r="C70" s="113"/>
      <c r="D70" s="113"/>
      <c r="E70" s="113"/>
    </row>
    <row r="71" spans="3:5" s="1" customFormat="1" ht="12.75">
      <c r="C71" s="113"/>
      <c r="D71" s="113"/>
      <c r="E71" s="113"/>
    </row>
    <row r="72" spans="3:5" s="1" customFormat="1" ht="12.75">
      <c r="C72" s="113"/>
      <c r="D72" s="113"/>
      <c r="E72" s="113"/>
    </row>
    <row r="73" spans="3:5" s="1" customFormat="1" ht="12.75">
      <c r="C73" s="113"/>
      <c r="D73" s="113"/>
      <c r="E73" s="113"/>
    </row>
    <row r="74" spans="3:5" s="1" customFormat="1" ht="12.75">
      <c r="C74" s="113"/>
      <c r="D74" s="113"/>
      <c r="E74" s="113"/>
    </row>
    <row r="75" spans="3:5" s="1" customFormat="1" ht="12.75">
      <c r="C75" s="113"/>
      <c r="D75" s="113"/>
      <c r="E75" s="113"/>
    </row>
    <row r="76" spans="3:5" s="1" customFormat="1" ht="12.75">
      <c r="C76" s="113"/>
      <c r="D76" s="113"/>
      <c r="E76" s="113"/>
    </row>
    <row r="77" spans="3:5" s="1" customFormat="1" ht="12.75">
      <c r="C77" s="113"/>
      <c r="D77" s="113"/>
      <c r="E77" s="113"/>
    </row>
    <row r="78" spans="3:5" s="1" customFormat="1" ht="12.75">
      <c r="C78" s="113"/>
      <c r="D78" s="113"/>
      <c r="E78" s="113"/>
    </row>
    <row r="79" spans="3:5" s="1" customFormat="1" ht="12.75">
      <c r="C79" s="113"/>
      <c r="D79" s="113"/>
      <c r="E79" s="113"/>
    </row>
    <row r="80" spans="3:5" s="1" customFormat="1" ht="12.75">
      <c r="C80" s="113"/>
      <c r="D80" s="113"/>
      <c r="E80" s="113"/>
    </row>
    <row r="81" spans="3:5" s="1" customFormat="1" ht="12.75">
      <c r="C81" s="113"/>
      <c r="D81" s="113"/>
      <c r="E81" s="113"/>
    </row>
    <row r="82" spans="3:5" s="1" customFormat="1" ht="12.75">
      <c r="C82" s="113"/>
      <c r="D82" s="113"/>
      <c r="E82" s="113"/>
    </row>
    <row r="83" spans="3:5" s="1" customFormat="1" ht="12.75">
      <c r="C83" s="113"/>
      <c r="D83" s="113"/>
      <c r="E83" s="113"/>
    </row>
    <row r="84" spans="3:5" s="1" customFormat="1" ht="12.75">
      <c r="C84" s="113"/>
      <c r="D84" s="113"/>
      <c r="E84" s="113"/>
    </row>
    <row r="85" spans="3:5" s="1" customFormat="1" ht="12.75">
      <c r="C85" s="113"/>
      <c r="D85" s="113"/>
      <c r="E85" s="113"/>
    </row>
    <row r="86" spans="3:5" s="1" customFormat="1" ht="12.75">
      <c r="C86" s="113"/>
      <c r="D86" s="113"/>
      <c r="E86" s="113"/>
    </row>
    <row r="87" spans="3:5" s="1" customFormat="1" ht="12.75">
      <c r="C87" s="113"/>
      <c r="D87" s="113"/>
      <c r="E87" s="113"/>
    </row>
    <row r="88" spans="3:5" s="1" customFormat="1" ht="12.75">
      <c r="C88" s="113"/>
      <c r="D88" s="113"/>
      <c r="E88" s="113"/>
    </row>
    <row r="89" spans="3:5" s="1" customFormat="1" ht="12.75">
      <c r="C89" s="113"/>
      <c r="D89" s="113"/>
      <c r="E89" s="113"/>
    </row>
    <row r="90" spans="3:5" s="1" customFormat="1" ht="12.75">
      <c r="C90" s="113"/>
      <c r="D90" s="113"/>
      <c r="E90" s="113"/>
    </row>
    <row r="91" spans="3:5" s="1" customFormat="1" ht="12.75">
      <c r="C91" s="113"/>
      <c r="D91" s="113"/>
      <c r="E91" s="113"/>
    </row>
    <row r="92" spans="3:5" s="1" customFormat="1" ht="12.75">
      <c r="C92" s="113"/>
      <c r="D92" s="113"/>
      <c r="E92" s="113"/>
    </row>
    <row r="93" spans="3:5" s="1" customFormat="1" ht="12.75">
      <c r="C93" s="113"/>
      <c r="D93" s="113"/>
      <c r="E93" s="113"/>
    </row>
    <row r="94" spans="3:5" s="1" customFormat="1" ht="12.75">
      <c r="C94" s="113"/>
      <c r="D94" s="113"/>
      <c r="E94" s="113"/>
    </row>
    <row r="95" spans="3:5" s="1" customFormat="1" ht="12.75">
      <c r="C95" s="113"/>
      <c r="D95" s="113"/>
      <c r="E95" s="113"/>
    </row>
    <row r="96" spans="3:5" s="1" customFormat="1" ht="12.75">
      <c r="C96" s="113"/>
      <c r="D96" s="113"/>
      <c r="E96" s="113"/>
    </row>
    <row r="97" spans="3:5" s="1" customFormat="1" ht="12.75">
      <c r="C97" s="113"/>
      <c r="D97" s="113"/>
      <c r="E97" s="113"/>
    </row>
    <row r="98" spans="3:5" s="1" customFormat="1" ht="12.75">
      <c r="C98" s="113"/>
      <c r="D98" s="113"/>
      <c r="E98" s="113"/>
    </row>
    <row r="99" spans="3:5" s="1" customFormat="1" ht="12.75">
      <c r="C99" s="113"/>
      <c r="D99" s="113"/>
      <c r="E99" s="113"/>
    </row>
    <row r="100" spans="3:5" s="1" customFormat="1" ht="12.75">
      <c r="C100" s="113"/>
      <c r="D100" s="113"/>
      <c r="E100" s="113"/>
    </row>
    <row r="101" spans="3:5" s="1" customFormat="1" ht="12.75">
      <c r="C101" s="113"/>
      <c r="D101" s="113"/>
      <c r="E101" s="113"/>
    </row>
    <row r="102" spans="3:5" s="1" customFormat="1" ht="12.75">
      <c r="C102" s="113"/>
      <c r="D102" s="113"/>
      <c r="E102" s="113"/>
    </row>
    <row r="103" spans="3:5" s="1" customFormat="1" ht="12.75">
      <c r="C103" s="113"/>
      <c r="D103" s="113"/>
      <c r="E103" s="113"/>
    </row>
    <row r="104" spans="3:5" s="1" customFormat="1" ht="12.75">
      <c r="C104" s="113"/>
      <c r="D104" s="113"/>
      <c r="E104" s="113"/>
    </row>
    <row r="105" spans="3:5" s="1" customFormat="1" ht="12.75">
      <c r="C105" s="113"/>
      <c r="D105" s="113"/>
      <c r="E105" s="113"/>
    </row>
    <row r="106" spans="3:5" s="1" customFormat="1" ht="12.75">
      <c r="C106" s="113"/>
      <c r="D106" s="113"/>
      <c r="E106" s="113"/>
    </row>
    <row r="107" spans="3:5" s="1" customFormat="1" ht="12.75">
      <c r="C107" s="113"/>
      <c r="D107" s="113"/>
      <c r="E107" s="113"/>
    </row>
    <row r="108" spans="3:5" s="1" customFormat="1" ht="12.75">
      <c r="C108" s="113"/>
      <c r="D108" s="113"/>
      <c r="E108" s="113"/>
    </row>
    <row r="109" spans="3:5" s="1" customFormat="1" ht="12.75">
      <c r="C109" s="113"/>
      <c r="D109" s="113"/>
      <c r="E109" s="113"/>
    </row>
    <row r="110" spans="3:5" s="1" customFormat="1" ht="12.75">
      <c r="C110" s="113"/>
      <c r="D110" s="113"/>
      <c r="E110" s="113"/>
    </row>
    <row r="111" spans="3:5" s="1" customFormat="1" ht="12.75">
      <c r="C111" s="113"/>
      <c r="D111" s="113"/>
      <c r="E111" s="113"/>
    </row>
    <row r="112" spans="3:5" s="1" customFormat="1" ht="12.75">
      <c r="C112" s="113"/>
      <c r="D112" s="113"/>
      <c r="E112" s="113"/>
    </row>
    <row r="113" spans="3:5" s="1" customFormat="1" ht="12.75">
      <c r="C113" s="113"/>
      <c r="D113" s="113"/>
      <c r="E113" s="113"/>
    </row>
    <row r="114" spans="3:5" s="1" customFormat="1" ht="12.75">
      <c r="C114" s="113"/>
      <c r="D114" s="113"/>
      <c r="E114" s="113"/>
    </row>
    <row r="115" spans="3:5" s="1" customFormat="1" ht="12.75">
      <c r="C115" s="113"/>
      <c r="D115" s="113"/>
      <c r="E115" s="113"/>
    </row>
    <row r="116" spans="3:5" s="1" customFormat="1" ht="12.75">
      <c r="C116" s="113"/>
      <c r="D116" s="113"/>
      <c r="E116" s="113"/>
    </row>
    <row r="117" spans="3:5" s="1" customFormat="1" ht="12.75">
      <c r="C117" s="113"/>
      <c r="D117" s="113"/>
      <c r="E117" s="113"/>
    </row>
    <row r="118" spans="3:5" s="1" customFormat="1" ht="12.75">
      <c r="C118" s="113"/>
      <c r="D118" s="113"/>
      <c r="E118" s="113"/>
    </row>
    <row r="119" spans="3:5" s="1" customFormat="1" ht="12.75">
      <c r="C119" s="113"/>
      <c r="D119" s="113"/>
      <c r="E119" s="113"/>
    </row>
    <row r="120" spans="3:5" s="1" customFormat="1" ht="12.75">
      <c r="C120" s="113"/>
      <c r="D120" s="113"/>
      <c r="E120" s="113"/>
    </row>
    <row r="121" spans="3:5" s="1" customFormat="1" ht="12.75">
      <c r="C121" s="113"/>
      <c r="D121" s="113"/>
      <c r="E121" s="113"/>
    </row>
    <row r="122" spans="3:5" s="1" customFormat="1" ht="12.75">
      <c r="C122" s="113"/>
      <c r="D122" s="113"/>
      <c r="E122" s="113"/>
    </row>
    <row r="123" spans="3:5" s="1" customFormat="1" ht="12.75">
      <c r="C123" s="113"/>
      <c r="D123" s="113"/>
      <c r="E123" s="113"/>
    </row>
    <row r="124" spans="3:5" s="1" customFormat="1" ht="12.75">
      <c r="C124" s="113"/>
      <c r="D124" s="113"/>
      <c r="E124" s="113"/>
    </row>
    <row r="125" spans="3:5" s="1" customFormat="1" ht="12.75">
      <c r="C125" s="113"/>
      <c r="D125" s="113"/>
      <c r="E125" s="113"/>
    </row>
    <row r="126" spans="3:5" s="1" customFormat="1" ht="12.75">
      <c r="C126" s="113"/>
      <c r="D126" s="113"/>
      <c r="E126" s="113"/>
    </row>
    <row r="127" spans="3:5" s="1" customFormat="1" ht="12.75">
      <c r="C127" s="113"/>
      <c r="D127" s="113"/>
      <c r="E127" s="113"/>
    </row>
    <row r="128" spans="3:5" s="1" customFormat="1" ht="12.75">
      <c r="C128" s="113"/>
      <c r="D128" s="113"/>
      <c r="E128" s="113"/>
    </row>
    <row r="129" spans="3:5" s="1" customFormat="1" ht="12.75">
      <c r="C129" s="113"/>
      <c r="D129" s="113"/>
      <c r="E129" s="113"/>
    </row>
    <row r="130" spans="3:5" s="1" customFormat="1" ht="12.75">
      <c r="C130" s="113"/>
      <c r="D130" s="113"/>
      <c r="E130" s="113"/>
    </row>
    <row r="131" spans="3:5" s="1" customFormat="1" ht="12.75">
      <c r="C131" s="113"/>
      <c r="D131" s="113"/>
      <c r="E131" s="113"/>
    </row>
    <row r="132" spans="3:5" s="1" customFormat="1" ht="12.75">
      <c r="C132" s="113"/>
      <c r="D132" s="113"/>
      <c r="E132" s="113"/>
    </row>
    <row r="133" spans="3:5" s="1" customFormat="1" ht="12.75">
      <c r="C133" s="113"/>
      <c r="D133" s="113"/>
      <c r="E133" s="113"/>
    </row>
    <row r="134" spans="3:5" s="1" customFormat="1" ht="12.75">
      <c r="C134" s="113"/>
      <c r="D134" s="113"/>
      <c r="E134" s="113"/>
    </row>
    <row r="135" spans="3:5" s="1" customFormat="1" ht="12.75">
      <c r="C135" s="113"/>
      <c r="D135" s="113"/>
      <c r="E135" s="113"/>
    </row>
    <row r="136" spans="3:5" s="1" customFormat="1" ht="12.75">
      <c r="C136" s="113"/>
      <c r="D136" s="113"/>
      <c r="E136" s="113"/>
    </row>
    <row r="137" spans="3:5" s="1" customFormat="1" ht="12.75">
      <c r="C137" s="113"/>
      <c r="D137" s="113"/>
      <c r="E137" s="113"/>
    </row>
    <row r="138" spans="3:5" s="1" customFormat="1" ht="12.75">
      <c r="C138" s="113"/>
      <c r="D138" s="113"/>
      <c r="E138" s="113"/>
    </row>
    <row r="139" spans="3:5" s="1" customFormat="1" ht="12.75">
      <c r="C139" s="113"/>
      <c r="D139" s="113"/>
      <c r="E139" s="113"/>
    </row>
    <row r="140" spans="3:5" s="1" customFormat="1" ht="12.75">
      <c r="C140" s="113"/>
      <c r="D140" s="113"/>
      <c r="E140" s="113"/>
    </row>
    <row r="141" spans="3:5" s="1" customFormat="1" ht="12.75">
      <c r="C141" s="113"/>
      <c r="D141" s="113"/>
      <c r="E141" s="113"/>
    </row>
    <row r="142" spans="3:5" s="1" customFormat="1" ht="12.75">
      <c r="C142" s="113"/>
      <c r="D142" s="113"/>
      <c r="E142" s="113"/>
    </row>
    <row r="143" spans="3:5" s="1" customFormat="1" ht="12.75">
      <c r="C143" s="113"/>
      <c r="D143" s="113"/>
      <c r="E143" s="113"/>
    </row>
    <row r="144" spans="3:5" s="1" customFormat="1" ht="12.75">
      <c r="C144" s="113"/>
      <c r="D144" s="113"/>
      <c r="E144" s="113"/>
    </row>
    <row r="145" spans="3:5" s="1" customFormat="1" ht="12.75">
      <c r="C145" s="113"/>
      <c r="D145" s="113"/>
      <c r="E145" s="113"/>
    </row>
    <row r="146" spans="3:5" s="1" customFormat="1" ht="12.75">
      <c r="C146" s="113"/>
      <c r="D146" s="113"/>
      <c r="E146" s="113"/>
    </row>
    <row r="147" spans="3:5" s="1" customFormat="1" ht="12.75">
      <c r="C147" s="113"/>
      <c r="D147" s="113"/>
      <c r="E147" s="113"/>
    </row>
    <row r="148" spans="3:5" s="1" customFormat="1" ht="12.75">
      <c r="C148" s="113"/>
      <c r="D148" s="113"/>
      <c r="E148" s="113"/>
    </row>
    <row r="149" spans="3:5" s="1" customFormat="1" ht="12.75">
      <c r="C149" s="113"/>
      <c r="D149" s="113"/>
      <c r="E149" s="113"/>
    </row>
    <row r="150" spans="3:5" s="1" customFormat="1" ht="12.75">
      <c r="C150" s="113"/>
      <c r="D150" s="113"/>
      <c r="E150" s="113"/>
    </row>
    <row r="151" spans="3:5" s="1" customFormat="1" ht="12.75">
      <c r="C151" s="113"/>
      <c r="D151" s="113"/>
      <c r="E151" s="113"/>
    </row>
    <row r="152" spans="3:5" s="1" customFormat="1" ht="12.75">
      <c r="C152" s="113"/>
      <c r="D152" s="113"/>
      <c r="E152" s="113"/>
    </row>
    <row r="153" spans="3:5" s="1" customFormat="1" ht="12.75">
      <c r="C153" s="113"/>
      <c r="D153" s="113"/>
      <c r="E153" s="113"/>
    </row>
    <row r="154" spans="3:5" s="1" customFormat="1" ht="12.75">
      <c r="C154" s="113"/>
      <c r="D154" s="113"/>
      <c r="E154" s="113"/>
    </row>
    <row r="155" spans="3:5" s="1" customFormat="1" ht="12.75">
      <c r="C155" s="113"/>
      <c r="D155" s="113"/>
      <c r="E155" s="113"/>
    </row>
    <row r="156" spans="3:5" s="1" customFormat="1" ht="12.75">
      <c r="C156" s="113"/>
      <c r="D156" s="113"/>
      <c r="E156" s="113"/>
    </row>
    <row r="157" spans="3:5" s="1" customFormat="1" ht="12.75">
      <c r="C157" s="113"/>
      <c r="D157" s="113"/>
      <c r="E157" s="113"/>
    </row>
    <row r="158" spans="3:5" s="1" customFormat="1" ht="12.75">
      <c r="C158" s="113"/>
      <c r="D158" s="113"/>
      <c r="E158" s="113"/>
    </row>
    <row r="159" spans="3:5" s="1" customFormat="1" ht="12.75">
      <c r="C159" s="113"/>
      <c r="D159" s="113"/>
      <c r="E159" s="113"/>
    </row>
    <row r="160" spans="3:5" s="1" customFormat="1" ht="12.75">
      <c r="C160" s="113"/>
      <c r="D160" s="113"/>
      <c r="E160" s="113"/>
    </row>
    <row r="161" spans="3:5" s="1" customFormat="1" ht="12.75">
      <c r="C161" s="113"/>
      <c r="D161" s="113"/>
      <c r="E161" s="113"/>
    </row>
    <row r="162" spans="3:5" s="1" customFormat="1" ht="12.75">
      <c r="C162" s="113"/>
      <c r="D162" s="113"/>
      <c r="E162" s="113"/>
    </row>
    <row r="163" spans="3:5" s="1" customFormat="1" ht="12.75">
      <c r="C163" s="113"/>
      <c r="D163" s="113"/>
      <c r="E163" s="113"/>
    </row>
    <row r="164" spans="3:5" s="1" customFormat="1" ht="12.75">
      <c r="C164" s="113"/>
      <c r="D164" s="113"/>
      <c r="E164" s="113"/>
    </row>
    <row r="165" spans="3:5" s="1" customFormat="1" ht="12.75">
      <c r="C165" s="113"/>
      <c r="D165" s="113"/>
      <c r="E165" s="113"/>
    </row>
    <row r="166" spans="3:5" s="1" customFormat="1" ht="12.75">
      <c r="C166" s="113"/>
      <c r="D166" s="113"/>
      <c r="E166" s="113"/>
    </row>
    <row r="167" spans="3:5" s="1" customFormat="1" ht="12.75">
      <c r="C167" s="113"/>
      <c r="D167" s="113"/>
      <c r="E167" s="113"/>
    </row>
    <row r="168" spans="3:5" s="1" customFormat="1" ht="12.75">
      <c r="C168" s="113"/>
      <c r="D168" s="113"/>
      <c r="E168" s="113"/>
    </row>
    <row r="169" spans="3:5" s="1" customFormat="1" ht="12.75">
      <c r="C169" s="113"/>
      <c r="D169" s="113"/>
      <c r="E169" s="113"/>
    </row>
    <row r="170" spans="3:5" s="1" customFormat="1" ht="12.75">
      <c r="C170" s="113"/>
      <c r="D170" s="113"/>
      <c r="E170" s="113"/>
    </row>
    <row r="171" spans="3:5" s="1" customFormat="1" ht="12.75">
      <c r="C171" s="113"/>
      <c r="D171" s="113"/>
      <c r="E171" s="113"/>
    </row>
    <row r="172" spans="3:5" s="1" customFormat="1" ht="12.75">
      <c r="C172" s="113"/>
      <c r="D172" s="113"/>
      <c r="E172" s="113"/>
    </row>
    <row r="173" spans="3:5" s="1" customFormat="1" ht="12.75">
      <c r="C173" s="113"/>
      <c r="D173" s="113"/>
      <c r="E173" s="113"/>
    </row>
    <row r="174" spans="3:5" s="1" customFormat="1" ht="12.75">
      <c r="C174" s="113"/>
      <c r="D174" s="113"/>
      <c r="E174" s="113"/>
    </row>
    <row r="175" spans="3:5" s="1" customFormat="1" ht="12.75">
      <c r="C175" s="113"/>
      <c r="D175" s="113"/>
      <c r="E175" s="113"/>
    </row>
    <row r="176" spans="3:5" s="1" customFormat="1" ht="12.75">
      <c r="C176" s="113"/>
      <c r="D176" s="113"/>
      <c r="E176" s="113"/>
    </row>
    <row r="177" spans="3:5" s="1" customFormat="1" ht="12.75">
      <c r="C177" s="113"/>
      <c r="D177" s="113"/>
      <c r="E177" s="113"/>
    </row>
    <row r="178" spans="3:5" s="1" customFormat="1" ht="12.75">
      <c r="C178" s="113"/>
      <c r="D178" s="113"/>
      <c r="E178" s="113"/>
    </row>
    <row r="179" spans="3:5" s="1" customFormat="1" ht="12.75">
      <c r="C179" s="113"/>
      <c r="D179" s="113"/>
      <c r="E179" s="113"/>
    </row>
    <row r="180" spans="3:5" s="1" customFormat="1" ht="12.75">
      <c r="C180" s="113"/>
      <c r="D180" s="113"/>
      <c r="E180" s="113"/>
    </row>
    <row r="181" spans="3:5" s="1" customFormat="1" ht="12.75">
      <c r="C181" s="113"/>
      <c r="D181" s="113"/>
      <c r="E181" s="113"/>
    </row>
    <row r="182" spans="3:5" s="1" customFormat="1" ht="12.75">
      <c r="C182" s="113"/>
      <c r="D182" s="113"/>
      <c r="E182" s="113"/>
    </row>
    <row r="183" spans="3:5" s="1" customFormat="1" ht="12.75">
      <c r="C183" s="113"/>
      <c r="D183" s="113"/>
      <c r="E183" s="113"/>
    </row>
    <row r="184" spans="3:5" s="1" customFormat="1" ht="12.75">
      <c r="C184" s="113"/>
      <c r="D184" s="113"/>
      <c r="E184" s="113"/>
    </row>
    <row r="185" spans="3:5" s="1" customFormat="1" ht="12.75">
      <c r="C185" s="113"/>
      <c r="D185" s="113"/>
      <c r="E185" s="113"/>
    </row>
    <row r="186" spans="3:5" s="1" customFormat="1" ht="12.75">
      <c r="C186" s="113"/>
      <c r="D186" s="113"/>
      <c r="E186" s="113"/>
    </row>
    <row r="187" spans="3:5" s="1" customFormat="1" ht="12.75">
      <c r="C187" s="113"/>
      <c r="D187" s="113"/>
      <c r="E187" s="113"/>
    </row>
    <row r="188" spans="3:5" s="1" customFormat="1" ht="12.75">
      <c r="C188" s="113"/>
      <c r="D188" s="113"/>
      <c r="E188" s="113"/>
    </row>
    <row r="189" spans="3:5" s="1" customFormat="1" ht="12.75">
      <c r="C189" s="113"/>
      <c r="D189" s="113"/>
      <c r="E189" s="113"/>
    </row>
    <row r="190" spans="3:5" s="1" customFormat="1" ht="12.75">
      <c r="C190" s="113"/>
      <c r="D190" s="113"/>
      <c r="E190" s="113"/>
    </row>
    <row r="191" spans="3:5" s="1" customFormat="1" ht="12.75">
      <c r="C191" s="113"/>
      <c r="D191" s="113"/>
      <c r="E191" s="113"/>
    </row>
    <row r="192" spans="3:5" s="1" customFormat="1" ht="12.75">
      <c r="C192" s="113"/>
      <c r="D192" s="113"/>
      <c r="E192" s="113"/>
    </row>
    <row r="193" spans="3:5" s="1" customFormat="1" ht="12.75">
      <c r="C193" s="113"/>
      <c r="D193" s="113"/>
      <c r="E193" s="113"/>
    </row>
    <row r="194" spans="3:5" s="1" customFormat="1" ht="12.75">
      <c r="C194" s="113"/>
      <c r="D194" s="113"/>
      <c r="E194" s="113"/>
    </row>
    <row r="195" spans="3:5" s="1" customFormat="1" ht="12.75">
      <c r="C195" s="113"/>
      <c r="D195" s="113"/>
      <c r="E195" s="113"/>
    </row>
    <row r="196" spans="3:5" s="1" customFormat="1" ht="12.75">
      <c r="C196" s="113"/>
      <c r="D196" s="113"/>
      <c r="E196" s="113"/>
    </row>
    <row r="197" spans="3:5" s="1" customFormat="1" ht="12.75">
      <c r="C197" s="113"/>
      <c r="D197" s="113"/>
      <c r="E197" s="113"/>
    </row>
    <row r="198" spans="3:5" s="1" customFormat="1" ht="12.75">
      <c r="C198" s="113"/>
      <c r="D198" s="113"/>
      <c r="E198" s="113"/>
    </row>
    <row r="199" spans="3:5" s="1" customFormat="1" ht="12.75">
      <c r="C199" s="113"/>
      <c r="D199" s="113"/>
      <c r="E199" s="113"/>
    </row>
    <row r="200" spans="3:5" s="1" customFormat="1" ht="12.75">
      <c r="C200" s="113"/>
      <c r="D200" s="113"/>
      <c r="E200" s="113"/>
    </row>
    <row r="201" spans="3:5" s="1" customFormat="1" ht="12.75">
      <c r="C201" s="113"/>
      <c r="D201" s="113"/>
      <c r="E201" s="113"/>
    </row>
    <row r="202" spans="3:5" s="1" customFormat="1" ht="12.75">
      <c r="C202" s="113"/>
      <c r="D202" s="113"/>
      <c r="E202" s="113"/>
    </row>
    <row r="203" spans="3:5" s="1" customFormat="1" ht="12.75">
      <c r="C203" s="113"/>
      <c r="D203" s="113"/>
      <c r="E203" s="113"/>
    </row>
    <row r="204" spans="3:5" s="1" customFormat="1" ht="12.75">
      <c r="C204" s="113"/>
      <c r="D204" s="113"/>
      <c r="E204" s="113"/>
    </row>
    <row r="205" spans="3:5" s="1" customFormat="1" ht="12.75">
      <c r="C205" s="113"/>
      <c r="D205" s="113"/>
      <c r="E205" s="113"/>
    </row>
    <row r="206" spans="3:5" s="1" customFormat="1" ht="12.75">
      <c r="C206" s="113"/>
      <c r="D206" s="113"/>
      <c r="E206" s="113"/>
    </row>
    <row r="207" spans="3:5" s="1" customFormat="1" ht="12.75">
      <c r="C207" s="113"/>
      <c r="D207" s="113"/>
      <c r="E207" s="113"/>
    </row>
    <row r="208" spans="3:5" s="1" customFormat="1" ht="12.75">
      <c r="C208" s="113"/>
      <c r="D208" s="113"/>
      <c r="E208" s="113"/>
    </row>
    <row r="209" spans="3:5" s="1" customFormat="1" ht="12.75">
      <c r="C209" s="113"/>
      <c r="D209" s="113"/>
      <c r="E209" s="113"/>
    </row>
    <row r="210" spans="3:5" s="1" customFormat="1" ht="12.75">
      <c r="C210" s="113"/>
      <c r="D210" s="113"/>
      <c r="E210" s="113"/>
    </row>
    <row r="211" spans="3:5" s="1" customFormat="1" ht="12.75">
      <c r="C211" s="113"/>
      <c r="D211" s="113"/>
      <c r="E211" s="113"/>
    </row>
    <row r="212" spans="3:5" s="1" customFormat="1" ht="12.75">
      <c r="C212" s="113"/>
      <c r="D212" s="113"/>
      <c r="E212" s="113"/>
    </row>
    <row r="213" spans="3:5" s="1" customFormat="1" ht="12.75">
      <c r="C213" s="113"/>
      <c r="D213" s="113"/>
      <c r="E213" s="113"/>
    </row>
    <row r="214" spans="3:5" s="1" customFormat="1" ht="12.75">
      <c r="C214" s="113"/>
      <c r="D214" s="113"/>
      <c r="E214" s="113"/>
    </row>
    <row r="215" spans="3:5" s="1" customFormat="1" ht="12.75">
      <c r="C215" s="113"/>
      <c r="D215" s="113"/>
      <c r="E215" s="113"/>
    </row>
    <row r="216" spans="3:5" s="1" customFormat="1" ht="12.75">
      <c r="C216" s="113"/>
      <c r="D216" s="113"/>
      <c r="E216" s="113"/>
    </row>
    <row r="217" spans="3:5" s="1" customFormat="1" ht="12.75">
      <c r="C217" s="113"/>
      <c r="D217" s="113"/>
      <c r="E217" s="113"/>
    </row>
    <row r="218" spans="3:5" s="1" customFormat="1" ht="12.75">
      <c r="C218" s="113"/>
      <c r="D218" s="113"/>
      <c r="E218" s="113"/>
    </row>
    <row r="219" spans="3:5" s="1" customFormat="1" ht="12.75">
      <c r="C219" s="113"/>
      <c r="D219" s="113"/>
      <c r="E219" s="113"/>
    </row>
    <row r="220" spans="3:5" s="1" customFormat="1" ht="12.75">
      <c r="C220" s="113"/>
      <c r="D220" s="113"/>
      <c r="E220" s="113"/>
    </row>
    <row r="221" spans="3:5" s="1" customFormat="1" ht="12.75">
      <c r="C221" s="113"/>
      <c r="D221" s="113"/>
      <c r="E221" s="113"/>
    </row>
    <row r="222" spans="3:5" s="1" customFormat="1" ht="12.75">
      <c r="C222" s="113"/>
      <c r="D222" s="113"/>
      <c r="E222" s="113"/>
    </row>
    <row r="223" spans="3:5" s="1" customFormat="1" ht="12.75">
      <c r="C223" s="113"/>
      <c r="D223" s="113"/>
      <c r="E223" s="113"/>
    </row>
    <row r="224" spans="3:5" s="1" customFormat="1" ht="12.75">
      <c r="C224" s="113"/>
      <c r="D224" s="113"/>
      <c r="E224" s="113"/>
    </row>
    <row r="225" spans="3:5" s="1" customFormat="1" ht="12.75">
      <c r="C225" s="113"/>
      <c r="D225" s="113"/>
      <c r="E225" s="113"/>
    </row>
    <row r="226" spans="3:5" s="1" customFormat="1" ht="12.75">
      <c r="C226" s="113"/>
      <c r="D226" s="113"/>
      <c r="E226" s="113"/>
    </row>
    <row r="227" spans="3:5" s="1" customFormat="1" ht="12.75">
      <c r="C227" s="113"/>
      <c r="D227" s="113"/>
      <c r="E227" s="113"/>
    </row>
    <row r="228" spans="3:5" s="1" customFormat="1" ht="12.75">
      <c r="C228" s="113"/>
      <c r="D228" s="113"/>
      <c r="E228" s="113"/>
    </row>
    <row r="229" spans="3:5" s="1" customFormat="1" ht="12.75">
      <c r="C229" s="113"/>
      <c r="D229" s="113"/>
      <c r="E229" s="113"/>
    </row>
    <row r="230" spans="3:5" s="1" customFormat="1" ht="12.75">
      <c r="C230" s="113"/>
      <c r="D230" s="113"/>
      <c r="E230" s="113"/>
    </row>
    <row r="231" spans="3:5" s="1" customFormat="1" ht="12.75">
      <c r="C231" s="113"/>
      <c r="D231" s="113"/>
      <c r="E231" s="113"/>
    </row>
    <row r="232" spans="3:5" s="1" customFormat="1" ht="12.75">
      <c r="C232" s="113"/>
      <c r="D232" s="113"/>
      <c r="E232" s="113"/>
    </row>
  </sheetData>
  <sheetProtection password="A5D8" sheet="1" formatCells="0" formatColumns="0" formatRows="0" insertColumns="0" insertRows="0" selectLockedCells="1"/>
  <mergeCells count="17">
    <mergeCell ref="A14:B14"/>
    <mergeCell ref="A9:B9"/>
    <mergeCell ref="A18:B18"/>
    <mergeCell ref="A17:B17"/>
    <mergeCell ref="A16:B16"/>
    <mergeCell ref="A15:B15"/>
    <mergeCell ref="A12:B12"/>
    <mergeCell ref="A11:B11"/>
    <mergeCell ref="A13:B13"/>
    <mergeCell ref="A5:B5"/>
    <mergeCell ref="A4:B4"/>
    <mergeCell ref="A8:B8"/>
    <mergeCell ref="A2:B2"/>
    <mergeCell ref="A3:B3"/>
    <mergeCell ref="A10:B10"/>
    <mergeCell ref="A7:B7"/>
    <mergeCell ref="A6:B6"/>
  </mergeCells>
  <conditionalFormatting sqref="E3">
    <cfRule type="expression" priority="1" dxfId="62" stopIfTrue="1">
      <formula>$E$3="Przekroczyłeś liczbę znaków"</formula>
    </cfRule>
  </conditionalFormatting>
  <dataValidations count="2">
    <dataValidation type="custom" operator="lessThanOrEqual" allowBlank="1" showInputMessage="1" showErrorMessage="1" prompt="Max. do 1000 znaków w komórce!&#10;" error=" Przekroczono liczbę znaków w komórce lub w danej części wniosku.&#10;&#10;Aby wrócić do edycji komórki kliknij &quot;Ponów próbę&quot;&#10;&#10;Aby wyjść z komórki bez zapisywania kliknij &quot;Anuluj&quot;" sqref="A13 A8">
      <formula1>AND(Grupy_docelowe!#REF!&lt;=1000,D$3&lt;=10000)</formula1>
    </dataValidation>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A4:B7 A10:B12 A15:B18">
      <formula1>AND(C4&lt;=1000,$D$3&lt;=10000)</formula1>
    </dataValidation>
  </dataValidations>
  <printOptions horizontalCentered="1"/>
  <pageMargins left="0.5905511811023623" right="0.5905511811023623" top="0.5905511811023623" bottom="0.984251968503937" header="0.5118110236220472" footer="0"/>
  <pageSetup fitToHeight="0" fitToWidth="1" horizontalDpi="600" verticalDpi="600" orientation="portrait" paperSize="9" scale="97" r:id="rId1"/>
  <headerFooter alignWithMargins="0">
    <oddFooter>&amp;L&amp;T              &amp;D
&amp;CStrona &amp;P z &amp;N
&amp;R&amp;A
</oddFooter>
  </headerFooter>
</worksheet>
</file>

<file path=xl/worksheets/sheet4.xml><?xml version="1.0" encoding="utf-8"?>
<worksheet xmlns="http://schemas.openxmlformats.org/spreadsheetml/2006/main" xmlns:r="http://schemas.openxmlformats.org/officeDocument/2006/relationships">
  <sheetPr codeName="Arkusz4">
    <tabColor rgb="FFFFFF00"/>
    <pageSetUpPr fitToPage="1"/>
  </sheetPr>
  <dimension ref="A1:G203"/>
  <sheetViews>
    <sheetView zoomScale="85" zoomScaleNormal="85" zoomScaleSheetLayoutView="85" workbookViewId="0" topLeftCell="A1">
      <pane xSplit="1" ySplit="4" topLeftCell="B5" activePane="bottomRight" state="frozen"/>
      <selection pane="topLeft" activeCell="J243" sqref="J243"/>
      <selection pane="topRight" activeCell="J243" sqref="J243"/>
      <selection pane="bottomLeft" activeCell="J243" sqref="J243"/>
      <selection pane="bottomRight" activeCell="A5" sqref="A5:A12"/>
    </sheetView>
  </sheetViews>
  <sheetFormatPr defaultColWidth="9.140625" defaultRowHeight="12.75"/>
  <cols>
    <col min="1" max="1" width="37.28125" style="3" customWidth="1"/>
    <col min="2" max="2" width="59.140625" style="3" customWidth="1"/>
    <col min="3" max="3" width="58.00390625" style="3" customWidth="1"/>
    <col min="4" max="4" width="13.8515625" style="1" customWidth="1"/>
    <col min="5" max="5" width="15.8515625" style="1" customWidth="1"/>
    <col min="6" max="6" width="18.7109375" style="1" customWidth="1"/>
    <col min="7" max="7" width="12.28125" style="1" bestFit="1" customWidth="1"/>
    <col min="8" max="44" width="9.140625" style="1" customWidth="1"/>
    <col min="45" max="16384" width="9.140625" style="3" customWidth="1"/>
  </cols>
  <sheetData>
    <row r="1" spans="1:3" ht="13.5" thickBot="1">
      <c r="A1" s="1"/>
      <c r="B1" s="1"/>
      <c r="C1" s="1"/>
    </row>
    <row r="2" spans="1:6" ht="54" customHeight="1" thickBot="1">
      <c r="A2" s="576" t="s">
        <v>533</v>
      </c>
      <c r="B2" s="577"/>
      <c r="C2" s="578"/>
      <c r="D2" s="123" t="s">
        <v>438</v>
      </c>
      <c r="E2" s="124" t="s">
        <v>439</v>
      </c>
      <c r="F2" s="125" t="s">
        <v>534</v>
      </c>
    </row>
    <row r="3" spans="1:6" ht="45.75" customHeight="1" thickBot="1">
      <c r="A3" s="734" t="s">
        <v>34</v>
      </c>
      <c r="B3" s="735"/>
      <c r="C3" s="736"/>
      <c r="D3" s="126">
        <f>SUM(D6:D46)</f>
        <v>0</v>
      </c>
      <c r="E3" s="443">
        <f>IF((10000-$D$3)&lt;0,"Przekroczyłeś limit znaków",10000-$D$3)</f>
        <v>10000</v>
      </c>
      <c r="F3" s="127">
        <f>Budżet_ogółem!$H$42</f>
        <v>0</v>
      </c>
    </row>
    <row r="4" spans="1:6" ht="43.5" thickBot="1">
      <c r="A4" s="128" t="s">
        <v>327</v>
      </c>
      <c r="B4" s="129" t="s">
        <v>536</v>
      </c>
      <c r="C4" s="129" t="s">
        <v>537</v>
      </c>
      <c r="E4" s="376"/>
      <c r="F4" s="367"/>
    </row>
    <row r="5" spans="1:7" ht="14.25">
      <c r="A5" s="731">
        <f>IF($F$3&gt;=2000000,IF(Wskaźniki!B53="","",Wskaźniki!B53),"")</f>
      </c>
      <c r="B5" s="130" t="s">
        <v>57</v>
      </c>
      <c r="C5" s="131" t="s">
        <v>329</v>
      </c>
      <c r="D5" s="331"/>
      <c r="E5" s="370"/>
      <c r="F5" s="371"/>
      <c r="G5" s="90"/>
    </row>
    <row r="6" spans="1:7" ht="12.75">
      <c r="A6" s="732"/>
      <c r="B6" s="412"/>
      <c r="C6" s="412"/>
      <c r="D6" s="332">
        <f>LEN(B6)+LEN(C6)+LEN(B8)+LEN(C8)+LEN(B10)+LEN(C10)+LEN(B12)+LEN(C12)</f>
        <v>0</v>
      </c>
      <c r="E6" s="372">
        <f>LEN(B6)</f>
        <v>0</v>
      </c>
      <c r="F6" s="373">
        <f>LEN(C6)</f>
        <v>0</v>
      </c>
      <c r="G6" s="90"/>
    </row>
    <row r="7" spans="1:7" ht="14.25">
      <c r="A7" s="732"/>
      <c r="B7" s="133" t="s">
        <v>58</v>
      </c>
      <c r="C7" s="134" t="s">
        <v>328</v>
      </c>
      <c r="D7" s="332"/>
      <c r="E7" s="372"/>
      <c r="F7" s="373"/>
      <c r="G7" s="90"/>
    </row>
    <row r="8" spans="1:7" ht="13.5" thickBot="1">
      <c r="A8" s="732"/>
      <c r="B8" s="411"/>
      <c r="C8" s="411"/>
      <c r="D8" s="332"/>
      <c r="E8" s="372">
        <f aca="true" t="shared" si="0" ref="E8:E52">LEN(B8)</f>
        <v>0</v>
      </c>
      <c r="F8" s="373">
        <f aca="true" t="shared" si="1" ref="F8:F52">LEN(C8)</f>
        <v>0</v>
      </c>
      <c r="G8" s="90"/>
    </row>
    <row r="9" spans="1:7" ht="14.25">
      <c r="A9" s="732"/>
      <c r="B9" s="136" t="s">
        <v>57</v>
      </c>
      <c r="C9" s="136" t="s">
        <v>329</v>
      </c>
      <c r="D9" s="332"/>
      <c r="E9" s="372"/>
      <c r="F9" s="373"/>
      <c r="G9" s="90"/>
    </row>
    <row r="10" spans="1:7" ht="12.75">
      <c r="A10" s="732"/>
      <c r="B10" s="412"/>
      <c r="C10" s="412"/>
      <c r="D10" s="332"/>
      <c r="E10" s="372">
        <f t="shared" si="0"/>
        <v>0</v>
      </c>
      <c r="F10" s="373">
        <f t="shared" si="1"/>
        <v>0</v>
      </c>
      <c r="G10" s="90"/>
    </row>
    <row r="11" spans="1:7" ht="14.25">
      <c r="A11" s="732"/>
      <c r="B11" s="137" t="s">
        <v>58</v>
      </c>
      <c r="C11" s="138" t="s">
        <v>328</v>
      </c>
      <c r="D11" s="332"/>
      <c r="E11" s="372"/>
      <c r="F11" s="373"/>
      <c r="G11" s="90"/>
    </row>
    <row r="12" spans="1:7" ht="13.5" thickBot="1">
      <c r="A12" s="733"/>
      <c r="B12" s="411"/>
      <c r="C12" s="411"/>
      <c r="D12" s="332"/>
      <c r="E12" s="372">
        <f t="shared" si="0"/>
        <v>0</v>
      </c>
      <c r="F12" s="373">
        <f t="shared" si="1"/>
        <v>0</v>
      </c>
      <c r="G12" s="90"/>
    </row>
    <row r="13" spans="1:7" ht="14.25">
      <c r="A13" s="731">
        <f>IF($F$3&gt;=2000000,IF(Wskaźniki!B56="","",Wskaźniki!B56),"")</f>
      </c>
      <c r="B13" s="131" t="s">
        <v>57</v>
      </c>
      <c r="C13" s="131" t="s">
        <v>329</v>
      </c>
      <c r="D13" s="331"/>
      <c r="E13" s="372"/>
      <c r="F13" s="373"/>
      <c r="G13" s="90"/>
    </row>
    <row r="14" spans="1:7" ht="12.75">
      <c r="A14" s="732"/>
      <c r="B14" s="412"/>
      <c r="C14" s="412"/>
      <c r="D14" s="332">
        <f>LEN(B14)+LEN(C14)+LEN(B16)+LEN(C16)+LEN(B18)+LEN(C18)+LEN(B20)+LEN(C20)</f>
        <v>0</v>
      </c>
      <c r="E14" s="372">
        <f t="shared" si="0"/>
        <v>0</v>
      </c>
      <c r="F14" s="373">
        <f t="shared" si="1"/>
        <v>0</v>
      </c>
      <c r="G14" s="90"/>
    </row>
    <row r="15" spans="1:7" ht="14.25">
      <c r="A15" s="732"/>
      <c r="B15" s="133" t="s">
        <v>58</v>
      </c>
      <c r="C15" s="134" t="s">
        <v>328</v>
      </c>
      <c r="D15" s="332"/>
      <c r="E15" s="372"/>
      <c r="F15" s="373"/>
      <c r="G15" s="90"/>
    </row>
    <row r="16" spans="1:7" ht="13.5" thickBot="1">
      <c r="A16" s="732"/>
      <c r="B16" s="411"/>
      <c r="C16" s="411"/>
      <c r="D16" s="332"/>
      <c r="E16" s="372">
        <f t="shared" si="0"/>
        <v>0</v>
      </c>
      <c r="F16" s="373">
        <f t="shared" si="1"/>
        <v>0</v>
      </c>
      <c r="G16" s="90"/>
    </row>
    <row r="17" spans="1:7" ht="14.25">
      <c r="A17" s="732"/>
      <c r="B17" s="136" t="s">
        <v>57</v>
      </c>
      <c r="C17" s="136" t="s">
        <v>329</v>
      </c>
      <c r="D17" s="332"/>
      <c r="E17" s="372"/>
      <c r="F17" s="373"/>
      <c r="G17" s="90"/>
    </row>
    <row r="18" spans="1:7" ht="12.75">
      <c r="A18" s="732"/>
      <c r="B18" s="412"/>
      <c r="C18" s="412"/>
      <c r="D18" s="332"/>
      <c r="E18" s="372">
        <f t="shared" si="0"/>
        <v>0</v>
      </c>
      <c r="F18" s="373">
        <f t="shared" si="1"/>
        <v>0</v>
      </c>
      <c r="G18" s="90"/>
    </row>
    <row r="19" spans="1:7" ht="14.25">
      <c r="A19" s="732"/>
      <c r="B19" s="137" t="s">
        <v>58</v>
      </c>
      <c r="C19" s="138" t="s">
        <v>328</v>
      </c>
      <c r="D19" s="332"/>
      <c r="E19" s="372"/>
      <c r="F19" s="373"/>
      <c r="G19" s="90"/>
    </row>
    <row r="20" spans="1:7" ht="13.5" thickBot="1">
      <c r="A20" s="733"/>
      <c r="B20" s="411"/>
      <c r="C20" s="411"/>
      <c r="D20" s="333"/>
      <c r="E20" s="372">
        <f t="shared" si="0"/>
        <v>0</v>
      </c>
      <c r="F20" s="373">
        <f t="shared" si="1"/>
        <v>0</v>
      </c>
      <c r="G20" s="90"/>
    </row>
    <row r="21" spans="1:7" ht="14.25">
      <c r="A21" s="731">
        <f>IF($F$3&gt;=2000000,IF(Wskaźniki!B59="","",Wskaźniki!B59),"")</f>
      </c>
      <c r="B21" s="131" t="s">
        <v>57</v>
      </c>
      <c r="C21" s="131" t="s">
        <v>329</v>
      </c>
      <c r="D21" s="331"/>
      <c r="E21" s="372"/>
      <c r="F21" s="373"/>
      <c r="G21" s="90"/>
    </row>
    <row r="22" spans="1:7" ht="12.75">
      <c r="A22" s="732"/>
      <c r="B22" s="412"/>
      <c r="C22" s="412"/>
      <c r="D22" s="332">
        <f>LEN(B22)+LEN(C22)+LEN(B24)+LEN(C24)+LEN(B26)+LEN(C26)+LEN(B28)+LEN(C28)</f>
        <v>0</v>
      </c>
      <c r="E22" s="372">
        <f t="shared" si="0"/>
        <v>0</v>
      </c>
      <c r="F22" s="373">
        <f t="shared" si="1"/>
        <v>0</v>
      </c>
      <c r="G22" s="90"/>
    </row>
    <row r="23" spans="1:7" ht="14.25">
      <c r="A23" s="732"/>
      <c r="B23" s="133" t="s">
        <v>58</v>
      </c>
      <c r="C23" s="134" t="s">
        <v>328</v>
      </c>
      <c r="D23" s="332"/>
      <c r="E23" s="372"/>
      <c r="F23" s="373"/>
      <c r="G23" s="90"/>
    </row>
    <row r="24" spans="1:7" ht="13.5" thickBot="1">
      <c r="A24" s="732"/>
      <c r="B24" s="412"/>
      <c r="C24" s="412"/>
      <c r="D24" s="332"/>
      <c r="E24" s="372">
        <f t="shared" si="0"/>
        <v>0</v>
      </c>
      <c r="F24" s="373">
        <f t="shared" si="1"/>
        <v>0</v>
      </c>
      <c r="G24" s="90"/>
    </row>
    <row r="25" spans="1:7" ht="14.25">
      <c r="A25" s="732"/>
      <c r="B25" s="136" t="s">
        <v>57</v>
      </c>
      <c r="C25" s="136" t="s">
        <v>329</v>
      </c>
      <c r="D25" s="332"/>
      <c r="E25" s="372"/>
      <c r="F25" s="373"/>
      <c r="G25" s="90"/>
    </row>
    <row r="26" spans="1:7" ht="12.75">
      <c r="A26" s="732"/>
      <c r="B26" s="412"/>
      <c r="C26" s="412"/>
      <c r="D26" s="332"/>
      <c r="E26" s="372">
        <f t="shared" si="0"/>
        <v>0</v>
      </c>
      <c r="F26" s="373">
        <f t="shared" si="1"/>
        <v>0</v>
      </c>
      <c r="G26" s="90"/>
    </row>
    <row r="27" spans="1:7" ht="14.25">
      <c r="A27" s="732"/>
      <c r="B27" s="137" t="s">
        <v>58</v>
      </c>
      <c r="C27" s="138" t="s">
        <v>328</v>
      </c>
      <c r="D27" s="332"/>
      <c r="E27" s="372"/>
      <c r="F27" s="373"/>
      <c r="G27" s="90"/>
    </row>
    <row r="28" spans="1:7" ht="13.5" thickBot="1">
      <c r="A28" s="733"/>
      <c r="B28" s="411"/>
      <c r="C28" s="411"/>
      <c r="D28" s="333"/>
      <c r="E28" s="372">
        <f t="shared" si="0"/>
        <v>0</v>
      </c>
      <c r="F28" s="373">
        <f t="shared" si="1"/>
        <v>0</v>
      </c>
      <c r="G28" s="90"/>
    </row>
    <row r="29" spans="1:7" ht="14.25">
      <c r="A29" s="731">
        <f>IF($F$3&gt;=2000000,IF(Wskaźniki!B62="","",Wskaźniki!B62),"")</f>
      </c>
      <c r="B29" s="131" t="s">
        <v>57</v>
      </c>
      <c r="C29" s="131" t="s">
        <v>329</v>
      </c>
      <c r="D29" s="331"/>
      <c r="E29" s="372"/>
      <c r="F29" s="373"/>
      <c r="G29" s="90"/>
    </row>
    <row r="30" spans="1:7" ht="12.75">
      <c r="A30" s="732"/>
      <c r="B30" s="412"/>
      <c r="C30" s="412"/>
      <c r="D30" s="332">
        <f>LEN(B30)+LEN(C30)+LEN(B32)+LEN(C32)+LEN(B34)+LEN(C34)+LEN(B36)+LEN(C36)</f>
        <v>0</v>
      </c>
      <c r="E30" s="372">
        <f t="shared" si="0"/>
        <v>0</v>
      </c>
      <c r="F30" s="373">
        <f t="shared" si="1"/>
        <v>0</v>
      </c>
      <c r="G30" s="90"/>
    </row>
    <row r="31" spans="1:7" ht="14.25">
      <c r="A31" s="732"/>
      <c r="B31" s="133" t="s">
        <v>58</v>
      </c>
      <c r="C31" s="134" t="s">
        <v>328</v>
      </c>
      <c r="D31" s="332"/>
      <c r="E31" s="372"/>
      <c r="F31" s="373"/>
      <c r="G31" s="90"/>
    </row>
    <row r="32" spans="1:7" ht="13.5" thickBot="1">
      <c r="A32" s="732"/>
      <c r="B32" s="412"/>
      <c r="C32" s="412"/>
      <c r="D32" s="332"/>
      <c r="E32" s="372">
        <f t="shared" si="0"/>
        <v>0</v>
      </c>
      <c r="F32" s="373">
        <f t="shared" si="1"/>
        <v>0</v>
      </c>
      <c r="G32" s="90"/>
    </row>
    <row r="33" spans="1:7" ht="14.25">
      <c r="A33" s="732"/>
      <c r="B33" s="136" t="s">
        <v>57</v>
      </c>
      <c r="C33" s="136" t="s">
        <v>329</v>
      </c>
      <c r="D33" s="332"/>
      <c r="E33" s="372"/>
      <c r="F33" s="373"/>
      <c r="G33" s="90"/>
    </row>
    <row r="34" spans="1:7" ht="12.75">
      <c r="A34" s="732"/>
      <c r="B34" s="412"/>
      <c r="C34" s="412"/>
      <c r="D34" s="332"/>
      <c r="E34" s="372">
        <f t="shared" si="0"/>
        <v>0</v>
      </c>
      <c r="F34" s="373">
        <f t="shared" si="1"/>
        <v>0</v>
      </c>
      <c r="G34" s="90"/>
    </row>
    <row r="35" spans="1:7" ht="14.25">
      <c r="A35" s="732"/>
      <c r="B35" s="137" t="s">
        <v>58</v>
      </c>
      <c r="C35" s="138" t="s">
        <v>328</v>
      </c>
      <c r="D35" s="332"/>
      <c r="E35" s="372"/>
      <c r="F35" s="373"/>
      <c r="G35" s="90"/>
    </row>
    <row r="36" spans="1:7" ht="13.5" thickBot="1">
      <c r="A36" s="733"/>
      <c r="B36" s="411"/>
      <c r="C36" s="411"/>
      <c r="D36" s="333"/>
      <c r="E36" s="372">
        <f t="shared" si="0"/>
        <v>0</v>
      </c>
      <c r="F36" s="373">
        <f t="shared" si="1"/>
        <v>0</v>
      </c>
      <c r="G36" s="90"/>
    </row>
    <row r="37" spans="1:7" ht="14.25">
      <c r="A37" s="731">
        <f>IF($F$3&gt;=2000000,IF(Wskaźniki!B65="","",Wskaźniki!B65),"")</f>
      </c>
      <c r="B37" s="131" t="s">
        <v>57</v>
      </c>
      <c r="C37" s="131" t="s">
        <v>329</v>
      </c>
      <c r="D37" s="331"/>
      <c r="E37" s="372"/>
      <c r="F37" s="373"/>
      <c r="G37" s="90"/>
    </row>
    <row r="38" spans="1:7" ht="12.75">
      <c r="A38" s="732"/>
      <c r="B38" s="412"/>
      <c r="C38" s="412"/>
      <c r="D38" s="332">
        <f>LEN(B38)+LEN(C38)+LEN(B40)+LEN(C40)+LEN(B42)+LEN(C42)+LEN(B44)+LEN(C44)</f>
        <v>0</v>
      </c>
      <c r="E38" s="372">
        <f t="shared" si="0"/>
        <v>0</v>
      </c>
      <c r="F38" s="373">
        <f t="shared" si="1"/>
        <v>0</v>
      </c>
      <c r="G38" s="90"/>
    </row>
    <row r="39" spans="1:7" ht="14.25">
      <c r="A39" s="732"/>
      <c r="B39" s="134" t="s">
        <v>58</v>
      </c>
      <c r="C39" s="134" t="s">
        <v>328</v>
      </c>
      <c r="D39" s="332"/>
      <c r="E39" s="372"/>
      <c r="F39" s="373"/>
      <c r="G39" s="90"/>
    </row>
    <row r="40" spans="1:7" ht="13.5" thickBot="1">
      <c r="A40" s="732"/>
      <c r="B40" s="412"/>
      <c r="C40" s="412"/>
      <c r="D40" s="332"/>
      <c r="E40" s="372">
        <f t="shared" si="0"/>
        <v>0</v>
      </c>
      <c r="F40" s="373">
        <f t="shared" si="1"/>
        <v>0</v>
      </c>
      <c r="G40" s="90"/>
    </row>
    <row r="41" spans="1:7" ht="14.25">
      <c r="A41" s="732"/>
      <c r="B41" s="136" t="s">
        <v>57</v>
      </c>
      <c r="C41" s="136" t="s">
        <v>329</v>
      </c>
      <c r="D41" s="332"/>
      <c r="E41" s="372"/>
      <c r="F41" s="373"/>
      <c r="G41" s="90"/>
    </row>
    <row r="42" spans="1:7" ht="12.75">
      <c r="A42" s="732"/>
      <c r="B42" s="412"/>
      <c r="C42" s="412"/>
      <c r="D42" s="332"/>
      <c r="E42" s="372">
        <f t="shared" si="0"/>
        <v>0</v>
      </c>
      <c r="F42" s="373">
        <f t="shared" si="1"/>
        <v>0</v>
      </c>
      <c r="G42" s="90"/>
    </row>
    <row r="43" spans="1:7" ht="14.25">
      <c r="A43" s="732"/>
      <c r="B43" s="137" t="s">
        <v>58</v>
      </c>
      <c r="C43" s="138" t="s">
        <v>328</v>
      </c>
      <c r="D43" s="332"/>
      <c r="E43" s="372"/>
      <c r="F43" s="373"/>
      <c r="G43" s="90"/>
    </row>
    <row r="44" spans="1:7" ht="13.5" thickBot="1">
      <c r="A44" s="733"/>
      <c r="B44" s="411"/>
      <c r="C44" s="411"/>
      <c r="D44" s="333"/>
      <c r="E44" s="372">
        <f t="shared" si="0"/>
        <v>0</v>
      </c>
      <c r="F44" s="373">
        <f t="shared" si="1"/>
        <v>0</v>
      </c>
      <c r="G44" s="90"/>
    </row>
    <row r="45" spans="1:7" ht="14.25">
      <c r="A45" s="731">
        <f>IF($F$3&gt;=2000000,IF(Wskaźniki!B68="","",Wskaźniki!B68),"")</f>
      </c>
      <c r="B45" s="131" t="s">
        <v>57</v>
      </c>
      <c r="C45" s="131" t="s">
        <v>329</v>
      </c>
      <c r="D45" s="331"/>
      <c r="E45" s="372"/>
      <c r="F45" s="373"/>
      <c r="G45" s="90"/>
    </row>
    <row r="46" spans="1:7" ht="12.75">
      <c r="A46" s="732"/>
      <c r="B46" s="412"/>
      <c r="C46" s="412"/>
      <c r="D46" s="332">
        <f>LEN(B46)+LEN(C46)+LEN(B48)+LEN(C48)+LEN(B50)+LEN(C50)+LEN(B52)+LEN(C52)</f>
        <v>0</v>
      </c>
      <c r="E46" s="372">
        <f t="shared" si="0"/>
        <v>0</v>
      </c>
      <c r="F46" s="373">
        <f t="shared" si="1"/>
        <v>0</v>
      </c>
      <c r="G46" s="90"/>
    </row>
    <row r="47" spans="1:7" ht="14.25">
      <c r="A47" s="732"/>
      <c r="B47" s="133" t="s">
        <v>58</v>
      </c>
      <c r="C47" s="134" t="s">
        <v>328</v>
      </c>
      <c r="D47" s="332"/>
      <c r="E47" s="372"/>
      <c r="F47" s="373"/>
      <c r="G47" s="90"/>
    </row>
    <row r="48" spans="1:7" ht="13.5" thickBot="1">
      <c r="A48" s="732"/>
      <c r="B48" s="412"/>
      <c r="C48" s="412"/>
      <c r="D48" s="332"/>
      <c r="E48" s="372">
        <f t="shared" si="0"/>
        <v>0</v>
      </c>
      <c r="F48" s="373">
        <f t="shared" si="1"/>
        <v>0</v>
      </c>
      <c r="G48" s="90"/>
    </row>
    <row r="49" spans="1:7" ht="14.25">
      <c r="A49" s="732"/>
      <c r="B49" s="136" t="s">
        <v>57</v>
      </c>
      <c r="C49" s="136" t="s">
        <v>329</v>
      </c>
      <c r="D49" s="332"/>
      <c r="E49" s="372"/>
      <c r="F49" s="373"/>
      <c r="G49" s="90"/>
    </row>
    <row r="50" spans="1:7" ht="12.75">
      <c r="A50" s="732"/>
      <c r="B50" s="412"/>
      <c r="C50" s="412"/>
      <c r="D50" s="332"/>
      <c r="E50" s="372">
        <f t="shared" si="0"/>
        <v>0</v>
      </c>
      <c r="F50" s="373">
        <f t="shared" si="1"/>
        <v>0</v>
      </c>
      <c r="G50" s="90"/>
    </row>
    <row r="51" spans="1:7" ht="14.25">
      <c r="A51" s="732"/>
      <c r="B51" s="137" t="s">
        <v>58</v>
      </c>
      <c r="C51" s="138" t="s">
        <v>328</v>
      </c>
      <c r="D51" s="332"/>
      <c r="E51" s="372"/>
      <c r="F51" s="373"/>
      <c r="G51" s="90"/>
    </row>
    <row r="52" spans="1:7" ht="13.5" thickBot="1">
      <c r="A52" s="733"/>
      <c r="B52" s="411"/>
      <c r="C52" s="411"/>
      <c r="D52" s="333"/>
      <c r="E52" s="374">
        <f t="shared" si="0"/>
        <v>0</v>
      </c>
      <c r="F52" s="375">
        <f t="shared" si="1"/>
        <v>0</v>
      </c>
      <c r="G52" s="90"/>
    </row>
    <row r="53" spans="1:3" ht="12.75">
      <c r="A53" s="1"/>
      <c r="B53" s="1"/>
      <c r="C53" s="1"/>
    </row>
    <row r="54" spans="1:3" ht="12.75">
      <c r="A54" s="1"/>
      <c r="B54" s="1"/>
      <c r="C54" s="1"/>
    </row>
    <row r="55" spans="1:3" ht="12.75">
      <c r="A55" s="1"/>
      <c r="B55" s="1"/>
      <c r="C55" s="1"/>
    </row>
    <row r="56" spans="1:3" ht="12.75">
      <c r="A56" s="1"/>
      <c r="B56" s="1"/>
      <c r="C56" s="1"/>
    </row>
    <row r="57" spans="1:3" ht="12.75">
      <c r="A57" s="1"/>
      <c r="B57" s="1"/>
      <c r="C57" s="1"/>
    </row>
    <row r="58" spans="1:3" ht="12.75">
      <c r="A58" s="1"/>
      <c r="B58" s="1"/>
      <c r="C58" s="1"/>
    </row>
    <row r="59" spans="1:3" ht="12.75">
      <c r="A59" s="1"/>
      <c r="B59" s="1"/>
      <c r="C59" s="1"/>
    </row>
    <row r="60" spans="1:3" ht="12.75" customHeight="1">
      <c r="A60" s="1"/>
      <c r="B60" s="1"/>
      <c r="C60" s="1"/>
    </row>
    <row r="61" spans="1:3" ht="12.75">
      <c r="A61" s="1"/>
      <c r="B61" s="1"/>
      <c r="C61" s="1"/>
    </row>
    <row r="62" spans="1:3" ht="12.75">
      <c r="A62" s="1"/>
      <c r="B62" s="1"/>
      <c r="C62" s="1"/>
    </row>
    <row r="63" spans="1:3" ht="12.75">
      <c r="A63" s="1"/>
      <c r="B63" s="1"/>
      <c r="C63" s="1"/>
    </row>
    <row r="64" spans="1:3" ht="12.75">
      <c r="A64" s="1"/>
      <c r="B64" s="1"/>
      <c r="C64" s="1"/>
    </row>
    <row r="65" spans="1:3" ht="12.75">
      <c r="A65" s="1"/>
      <c r="B65" s="1"/>
      <c r="C65" s="1"/>
    </row>
    <row r="66" spans="1:3" ht="12.75">
      <c r="A66" s="1"/>
      <c r="B66" s="1"/>
      <c r="C66" s="1"/>
    </row>
    <row r="67" spans="1:3" ht="12.75">
      <c r="A67" s="1"/>
      <c r="B67" s="1"/>
      <c r="C67" s="1"/>
    </row>
    <row r="68" spans="1:3" ht="12.75">
      <c r="A68" s="1"/>
      <c r="B68" s="1"/>
      <c r="C68" s="1"/>
    </row>
    <row r="69" spans="1:3" ht="12.75">
      <c r="A69" s="1"/>
      <c r="B69" s="1"/>
      <c r="C69" s="1"/>
    </row>
    <row r="70" spans="1:3" ht="12.75">
      <c r="A70" s="1"/>
      <c r="B70" s="1"/>
      <c r="C70" s="1"/>
    </row>
    <row r="71" spans="1:3" ht="12.75">
      <c r="A71" s="1"/>
      <c r="B71" s="1"/>
      <c r="C71" s="1"/>
    </row>
    <row r="72" spans="1:3" ht="12.75">
      <c r="A72" s="1"/>
      <c r="B72" s="1"/>
      <c r="C72" s="1"/>
    </row>
    <row r="73" spans="1:3" ht="12.75">
      <c r="A73" s="1"/>
      <c r="B73" s="1"/>
      <c r="C73" s="1"/>
    </row>
    <row r="74" spans="1:3" ht="12.75">
      <c r="A74" s="1"/>
      <c r="B74" s="1"/>
      <c r="C74" s="1"/>
    </row>
    <row r="75" spans="1:3" ht="12.75">
      <c r="A75" s="1"/>
      <c r="B75" s="1"/>
      <c r="C75" s="1"/>
    </row>
    <row r="76" spans="1:3" ht="12.75">
      <c r="A76" s="1"/>
      <c r="B76" s="1"/>
      <c r="C76" s="1"/>
    </row>
    <row r="77" spans="1:3" ht="12.75">
      <c r="A77" s="1"/>
      <c r="B77" s="1"/>
      <c r="C77" s="1"/>
    </row>
    <row r="78" spans="1:3" ht="12.75">
      <c r="A78" s="1"/>
      <c r="B78" s="1"/>
      <c r="C78" s="1"/>
    </row>
    <row r="79" spans="1:3" ht="12.75">
      <c r="A79" s="1"/>
      <c r="B79" s="1"/>
      <c r="C79" s="1"/>
    </row>
    <row r="80" spans="1:3" ht="12.75">
      <c r="A80" s="1"/>
      <c r="B80" s="1"/>
      <c r="C80" s="1"/>
    </row>
    <row r="81" spans="1:3" ht="12.75">
      <c r="A81" s="1"/>
      <c r="B81" s="1"/>
      <c r="C81" s="1"/>
    </row>
    <row r="82" spans="1:3" ht="12.75">
      <c r="A82" s="1"/>
      <c r="B82" s="1"/>
      <c r="C82" s="1"/>
    </row>
    <row r="83" spans="1:3" ht="12.75">
      <c r="A83" s="1"/>
      <c r="B83" s="1"/>
      <c r="C83" s="1"/>
    </row>
    <row r="84" spans="1:3" ht="12.75">
      <c r="A84" s="1"/>
      <c r="B84" s="1"/>
      <c r="C84" s="1"/>
    </row>
    <row r="85" spans="1:3" ht="12.75">
      <c r="A85" s="1"/>
      <c r="B85" s="1"/>
      <c r="C85" s="1"/>
    </row>
    <row r="86" spans="1:3" ht="12.75">
      <c r="A86" s="1"/>
      <c r="B86" s="1"/>
      <c r="C86" s="1"/>
    </row>
    <row r="87" spans="1:3" ht="12.75">
      <c r="A87" s="1"/>
      <c r="B87" s="1"/>
      <c r="C87" s="1"/>
    </row>
    <row r="88" spans="1:3" ht="12.75">
      <c r="A88" s="1"/>
      <c r="B88" s="1"/>
      <c r="C88" s="1"/>
    </row>
    <row r="89" spans="1:3" ht="12.75">
      <c r="A89" s="1"/>
      <c r="B89" s="1"/>
      <c r="C89" s="1"/>
    </row>
    <row r="90" spans="1:3" ht="12.75">
      <c r="A90" s="1"/>
      <c r="B90" s="1"/>
      <c r="C90" s="1"/>
    </row>
    <row r="91" spans="1:3" ht="12.75">
      <c r="A91" s="1"/>
      <c r="B91" s="1"/>
      <c r="C91" s="1"/>
    </row>
    <row r="92" spans="1:3" ht="12.75">
      <c r="A92" s="1"/>
      <c r="B92" s="1"/>
      <c r="C92" s="1"/>
    </row>
    <row r="93" spans="1:3" ht="12.75">
      <c r="A93" s="1"/>
      <c r="B93" s="1"/>
      <c r="C93" s="1"/>
    </row>
    <row r="94" spans="1:3" ht="12.75">
      <c r="A94" s="1"/>
      <c r="B94" s="1"/>
      <c r="C94" s="1"/>
    </row>
    <row r="95" spans="1:3" ht="12.75">
      <c r="A95" s="1"/>
      <c r="B95" s="1"/>
      <c r="C95" s="1"/>
    </row>
    <row r="96" spans="1:3" ht="12.75">
      <c r="A96" s="1"/>
      <c r="B96" s="1"/>
      <c r="C96" s="1"/>
    </row>
    <row r="97" spans="1:3" ht="12.75">
      <c r="A97" s="1"/>
      <c r="B97" s="1"/>
      <c r="C97" s="1"/>
    </row>
    <row r="98" spans="1:3" ht="12.75">
      <c r="A98" s="1"/>
      <c r="B98" s="1"/>
      <c r="C98" s="1"/>
    </row>
    <row r="99" spans="1:3" ht="12.75">
      <c r="A99" s="1"/>
      <c r="B99" s="1"/>
      <c r="C99" s="1"/>
    </row>
    <row r="100" spans="1:3" ht="12.75">
      <c r="A100" s="1"/>
      <c r="B100" s="1"/>
      <c r="C100" s="1"/>
    </row>
    <row r="101" spans="1:3" ht="12.75">
      <c r="A101" s="1"/>
      <c r="B101" s="1"/>
      <c r="C101" s="1"/>
    </row>
    <row r="102" spans="1:3" ht="12.75">
      <c r="A102" s="1"/>
      <c r="B102" s="1"/>
      <c r="C102" s="1"/>
    </row>
    <row r="103" spans="1:3" ht="12.75">
      <c r="A103" s="1"/>
      <c r="B103" s="1"/>
      <c r="C103" s="1"/>
    </row>
    <row r="104" spans="1:3" ht="12.75">
      <c r="A104" s="1"/>
      <c r="B104" s="1"/>
      <c r="C104" s="1"/>
    </row>
    <row r="105" spans="1:3" ht="12.75">
      <c r="A105" s="1"/>
      <c r="B105" s="1"/>
      <c r="C105" s="1"/>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row r="130" spans="1:3" ht="12.75">
      <c r="A130" s="1"/>
      <c r="B130" s="1"/>
      <c r="C130" s="1"/>
    </row>
    <row r="131" spans="1:3" ht="12.75">
      <c r="A131" s="1"/>
      <c r="B131" s="1"/>
      <c r="C131" s="1"/>
    </row>
    <row r="132" spans="1:3" ht="12.75">
      <c r="A132" s="1"/>
      <c r="B132" s="1"/>
      <c r="C132" s="1"/>
    </row>
    <row r="133" spans="1:3" ht="12.75">
      <c r="A133" s="1"/>
      <c r="B133" s="1"/>
      <c r="C133" s="1"/>
    </row>
    <row r="134" spans="1:3" ht="12.75">
      <c r="A134" s="1"/>
      <c r="B134" s="1"/>
      <c r="C134" s="1"/>
    </row>
    <row r="135" spans="1:3" ht="12.75">
      <c r="A135" s="1"/>
      <c r="B135" s="1"/>
      <c r="C135" s="1"/>
    </row>
    <row r="136" spans="1:3" ht="12.75">
      <c r="A136" s="1"/>
      <c r="B136" s="1"/>
      <c r="C136" s="1"/>
    </row>
    <row r="137" spans="1:3" ht="12.75">
      <c r="A137" s="1"/>
      <c r="B137" s="1"/>
      <c r="C137" s="1"/>
    </row>
    <row r="138" spans="1:3" ht="12.75">
      <c r="A138" s="1"/>
      <c r="B138" s="1"/>
      <c r="C138" s="1"/>
    </row>
    <row r="139" spans="1:3" ht="12.75">
      <c r="A139" s="1"/>
      <c r="B139" s="1"/>
      <c r="C139" s="1"/>
    </row>
    <row r="140" spans="1:3" ht="12.75">
      <c r="A140" s="1"/>
      <c r="B140" s="1"/>
      <c r="C140" s="1"/>
    </row>
    <row r="141" spans="1:3" ht="12.75">
      <c r="A141" s="1"/>
      <c r="B141" s="1"/>
      <c r="C141" s="1"/>
    </row>
    <row r="142" spans="1:3" ht="12.75">
      <c r="A142" s="1"/>
      <c r="B142" s="1"/>
      <c r="C142" s="1"/>
    </row>
    <row r="143" spans="1:3" ht="12.75">
      <c r="A143" s="1"/>
      <c r="B143" s="1"/>
      <c r="C143" s="1"/>
    </row>
    <row r="144" spans="1:3" ht="12.75">
      <c r="A144" s="1"/>
      <c r="B144" s="1"/>
      <c r="C144" s="1"/>
    </row>
    <row r="145" spans="1:3" ht="12.75">
      <c r="A145" s="1"/>
      <c r="B145" s="1"/>
      <c r="C145" s="1"/>
    </row>
    <row r="146" spans="1:3" ht="12.75">
      <c r="A146" s="1"/>
      <c r="B146" s="1"/>
      <c r="C146" s="1"/>
    </row>
    <row r="147" spans="1:3" ht="12.75">
      <c r="A147" s="1"/>
      <c r="B147" s="1"/>
      <c r="C147" s="1"/>
    </row>
    <row r="148" spans="1:3" ht="12.75">
      <c r="A148" s="1"/>
      <c r="B148" s="1"/>
      <c r="C148" s="1"/>
    </row>
    <row r="149" spans="1:3" ht="12.75">
      <c r="A149" s="1"/>
      <c r="B149" s="1"/>
      <c r="C149" s="1"/>
    </row>
    <row r="150" spans="1:3" ht="12.75">
      <c r="A150" s="1"/>
      <c r="B150" s="1"/>
      <c r="C150" s="1"/>
    </row>
    <row r="151" spans="1:3" ht="12.75">
      <c r="A151" s="1"/>
      <c r="B151" s="1"/>
      <c r="C151" s="1"/>
    </row>
    <row r="152" spans="1:3" ht="12.75">
      <c r="A152" s="1"/>
      <c r="B152" s="1"/>
      <c r="C152" s="1"/>
    </row>
    <row r="153" spans="1:3" ht="12.75">
      <c r="A153" s="139" t="s">
        <v>449</v>
      </c>
      <c r="B153" s="1"/>
      <c r="C153" s="1"/>
    </row>
    <row r="154" spans="1:3" ht="12.75">
      <c r="A154" s="139" t="s">
        <v>450</v>
      </c>
      <c r="B154" s="1"/>
      <c r="C154" s="1"/>
    </row>
    <row r="155" spans="1:3" ht="12.75">
      <c r="A155" s="139" t="s">
        <v>451</v>
      </c>
      <c r="B155" s="1"/>
      <c r="C155" s="1"/>
    </row>
    <row r="156" spans="1:3" ht="12.75">
      <c r="A156" s="139" t="s">
        <v>458</v>
      </c>
      <c r="B156" s="1"/>
      <c r="C156" s="1"/>
    </row>
    <row r="157" spans="1:3" ht="12.75">
      <c r="A157" s="139" t="s">
        <v>459</v>
      </c>
      <c r="B157" s="1"/>
      <c r="C157" s="1"/>
    </row>
    <row r="158" spans="1:3" ht="12.75">
      <c r="A158" s="139" t="s">
        <v>460</v>
      </c>
      <c r="B158" s="1"/>
      <c r="C158" s="1"/>
    </row>
    <row r="159" spans="1:3" ht="12.75">
      <c r="A159" s="139" t="s">
        <v>461</v>
      </c>
      <c r="B159" s="1"/>
      <c r="C159" s="1"/>
    </row>
    <row r="160" spans="1:3" ht="12.75">
      <c r="A160" s="139" t="s">
        <v>462</v>
      </c>
      <c r="B160" s="1"/>
      <c r="C160" s="1"/>
    </row>
    <row r="161" spans="1:3" ht="12.75">
      <c r="A161" s="139" t="s">
        <v>463</v>
      </c>
      <c r="B161" s="1"/>
      <c r="C161" s="1"/>
    </row>
    <row r="162" spans="1:3" ht="12.75">
      <c r="A162" s="139" t="s">
        <v>52</v>
      </c>
      <c r="B162" s="1"/>
      <c r="C162" s="1"/>
    </row>
    <row r="163" spans="1:3" ht="12.75">
      <c r="A163" s="139" t="s">
        <v>53</v>
      </c>
      <c r="B163" s="1"/>
      <c r="C163" s="1"/>
    </row>
    <row r="164" spans="1:3" ht="12.75">
      <c r="A164" s="139" t="s">
        <v>54</v>
      </c>
      <c r="B164" s="1"/>
      <c r="C164" s="1"/>
    </row>
    <row r="165" spans="1:3" ht="12.75">
      <c r="A165" s="112" t="s">
        <v>384</v>
      </c>
      <c r="B165" s="1"/>
      <c r="C165" s="1"/>
    </row>
    <row r="166" spans="1:3" ht="12.75">
      <c r="A166" s="112" t="s">
        <v>385</v>
      </c>
      <c r="B166" s="1"/>
      <c r="C166" s="1"/>
    </row>
    <row r="167" spans="1:3" ht="12.75">
      <c r="A167" s="112" t="s">
        <v>386</v>
      </c>
      <c r="B167" s="1"/>
      <c r="C167" s="1"/>
    </row>
    <row r="168" spans="1:3" ht="12.75">
      <c r="A168" s="112" t="s">
        <v>387</v>
      </c>
      <c r="B168" s="1"/>
      <c r="C168" s="1"/>
    </row>
    <row r="169" spans="1:3" ht="12.75">
      <c r="A169" s="112" t="s">
        <v>384</v>
      </c>
      <c r="B169" s="1"/>
      <c r="C169" s="1"/>
    </row>
    <row r="170" spans="1:3" ht="12.75">
      <c r="A170" s="112" t="s">
        <v>385</v>
      </c>
      <c r="B170" s="1"/>
      <c r="C170" s="1"/>
    </row>
    <row r="171" spans="1:3" ht="12.75">
      <c r="A171" s="112" t="s">
        <v>386</v>
      </c>
      <c r="B171" s="1"/>
      <c r="C171" s="1"/>
    </row>
    <row r="172" spans="1:3" ht="12.75">
      <c r="A172" s="112" t="s">
        <v>387</v>
      </c>
      <c r="B172" s="1"/>
      <c r="C172" s="1"/>
    </row>
    <row r="173" spans="1:3" ht="12.75">
      <c r="A173" s="1"/>
      <c r="B173" s="1"/>
      <c r="C173" s="1"/>
    </row>
    <row r="174" spans="1:3" ht="12.75">
      <c r="A174" s="1"/>
      <c r="B174" s="1"/>
      <c r="C174" s="1"/>
    </row>
    <row r="175" spans="1:3" ht="12.75">
      <c r="A175" s="1"/>
      <c r="B175" s="1"/>
      <c r="C175" s="1"/>
    </row>
    <row r="176" spans="1:3" ht="12.75">
      <c r="A176" s="1"/>
      <c r="B176" s="1"/>
      <c r="C176" s="1"/>
    </row>
    <row r="177" spans="1:3" ht="12.75">
      <c r="A177" s="1"/>
      <c r="B177" s="1"/>
      <c r="C177" s="1"/>
    </row>
    <row r="178" spans="1:3" ht="12.75">
      <c r="A178" s="1"/>
      <c r="B178" s="1"/>
      <c r="C178" s="1"/>
    </row>
    <row r="179" spans="1:3" ht="12.75">
      <c r="A179" s="1"/>
      <c r="B179" s="1"/>
      <c r="C179" s="1"/>
    </row>
    <row r="180" spans="1:3" ht="12.75">
      <c r="A180" s="1"/>
      <c r="B180" s="1"/>
      <c r="C180" s="1"/>
    </row>
    <row r="181" spans="1:3" ht="12.75">
      <c r="A181" s="1"/>
      <c r="B181" s="1"/>
      <c r="C181" s="1"/>
    </row>
    <row r="182" spans="1:3" ht="12.75">
      <c r="A182" s="1"/>
      <c r="B182" s="1"/>
      <c r="C182" s="1"/>
    </row>
    <row r="183" spans="1:3" ht="12.75">
      <c r="A183" s="1"/>
      <c r="B183" s="1"/>
      <c r="C183" s="1"/>
    </row>
    <row r="184" spans="1:3" ht="12.75">
      <c r="A184" s="1"/>
      <c r="B184" s="1"/>
      <c r="C184" s="1"/>
    </row>
    <row r="185" spans="1:3" ht="12.75">
      <c r="A185" s="1"/>
      <c r="B185" s="1"/>
      <c r="C185" s="1"/>
    </row>
    <row r="186" spans="1:3" ht="12.75">
      <c r="A186" s="1"/>
      <c r="B186" s="1"/>
      <c r="C186" s="1"/>
    </row>
    <row r="187" spans="1:3" ht="12.75">
      <c r="A187" s="1"/>
      <c r="B187" s="1"/>
      <c r="C187" s="1"/>
    </row>
    <row r="188" spans="1:3" ht="12.75">
      <c r="A188" s="1"/>
      <c r="B188" s="1"/>
      <c r="C188" s="1"/>
    </row>
    <row r="189" spans="1:3" ht="12.75">
      <c r="A189" s="1"/>
      <c r="B189" s="1"/>
      <c r="C189" s="1"/>
    </row>
    <row r="190" spans="1:3" ht="12.75">
      <c r="A190" s="1"/>
      <c r="B190" s="1"/>
      <c r="C190" s="1"/>
    </row>
    <row r="191" spans="1:3" ht="12.75">
      <c r="A191" s="1"/>
      <c r="B191" s="1"/>
      <c r="C191" s="1"/>
    </row>
    <row r="192" spans="1:3" ht="12.75">
      <c r="A192" s="1"/>
      <c r="B192" s="1"/>
      <c r="C192" s="1"/>
    </row>
    <row r="193" spans="1:3" ht="12.75">
      <c r="A193" s="1"/>
      <c r="B193" s="1"/>
      <c r="C193" s="1"/>
    </row>
    <row r="194" spans="1:3" ht="12.75">
      <c r="A194" s="1"/>
      <c r="B194" s="1"/>
      <c r="C194" s="1"/>
    </row>
    <row r="195" spans="1:3" ht="12.75">
      <c r="A195" s="1"/>
      <c r="B195" s="1"/>
      <c r="C195" s="1"/>
    </row>
    <row r="196" spans="1:3" ht="12.75">
      <c r="A196" s="1"/>
      <c r="B196" s="1"/>
      <c r="C196" s="1"/>
    </row>
    <row r="197" spans="1:3" ht="12.75">
      <c r="A197" s="1"/>
      <c r="B197" s="1"/>
      <c r="C197" s="1"/>
    </row>
    <row r="198" spans="1:3" ht="12.75">
      <c r="A198" s="1"/>
      <c r="B198" s="1"/>
      <c r="C198" s="1"/>
    </row>
    <row r="199" spans="1:3" ht="12.75">
      <c r="A199" s="1"/>
      <c r="B199" s="1"/>
      <c r="C199" s="1"/>
    </row>
    <row r="200" spans="1:3" ht="12.75">
      <c r="A200" s="1"/>
      <c r="B200" s="1"/>
      <c r="C200" s="1"/>
    </row>
    <row r="201" spans="1:3" ht="12.75">
      <c r="A201" s="1"/>
      <c r="B201" s="1"/>
      <c r="C201" s="1"/>
    </row>
    <row r="202" spans="1:3" ht="12.75">
      <c r="A202" s="1"/>
      <c r="B202" s="1"/>
      <c r="C202" s="1"/>
    </row>
    <row r="203" spans="1:3" ht="12.75">
      <c r="A203" s="1"/>
      <c r="B203" s="1"/>
      <c r="C203" s="1"/>
    </row>
  </sheetData>
  <sheetProtection password="A5D8" sheet="1" objects="1" scenarios="1" formatCells="0" formatColumns="0" formatRows="0" insertColumns="0" insertRows="0"/>
  <mergeCells count="8">
    <mergeCell ref="A37:A44"/>
    <mergeCell ref="A45:A52"/>
    <mergeCell ref="A5:A12"/>
    <mergeCell ref="A2:C2"/>
    <mergeCell ref="A3:C3"/>
    <mergeCell ref="A13:A20"/>
    <mergeCell ref="A21:A28"/>
    <mergeCell ref="A29:A36"/>
  </mergeCells>
  <conditionalFormatting sqref="A5:A52 B6:C6 B8:C8 B10:C10 B12:C12 B14:C14 B16:C16 B18:C18 B20:C20 B22:C22 B24:C24 B26:C26 B28:C28 B30:C30 B32:C32 B34:C34 B36:C36 B38:C38 B40:C40 B42:C42 B44:C44 B46:C46 B48:C48 B50:C50 B52:C52">
    <cfRule type="expression" priority="26" dxfId="33" stopIfTrue="1">
      <formula>$F$3&lt;=2000000</formula>
    </cfRule>
  </conditionalFormatting>
  <conditionalFormatting sqref="E3">
    <cfRule type="expression" priority="1" dxfId="62" stopIfTrue="1">
      <formula>"Przekroczyłeś limit znaków"</formula>
    </cfRule>
  </conditionalFormatting>
  <dataValidations count="1">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B52 C52 C50 B50 B48 C48 C46 B46 B44 C44 C42 B42 B40 C40 C38 B38 B36 C36 C34 B34 B32 C32 C30 B30 B28 C28 C26 B26 B24 C24 C22 B22 B20 C20 C18 B18 B16 C16 C14 B14 B12 C12 C10 B10 B8 C8 C6 B6">
      <formula1>AND($D$3&lt;=10000,E52&lt;=1000)</formula1>
    </dataValidation>
  </dataValidations>
  <printOptions horizontalCentered="1"/>
  <pageMargins left="0.5905511811023623" right="0.5905511811023623" top="0.5905511811023623" bottom="0.7874015748031497" header="0.5118110236220472" footer="0"/>
  <pageSetup fitToHeight="0" fitToWidth="1" horizontalDpi="600" verticalDpi="600" orientation="landscape" paperSize="9" scale="86" r:id="rId1"/>
  <headerFooter alignWithMargins="0">
    <oddFooter>&amp;L&amp;T              &amp;D
&amp;CStrona &amp;P z &amp;N
&amp;R&amp;A
</oddFooter>
  </headerFooter>
  <rowBreaks count="1" manualBreakCount="1">
    <brk id="28" max="2" man="1"/>
  </rowBreaks>
</worksheet>
</file>

<file path=xl/worksheets/sheet5.xml><?xml version="1.0" encoding="utf-8"?>
<worksheet xmlns="http://schemas.openxmlformats.org/spreadsheetml/2006/main" xmlns:r="http://schemas.openxmlformats.org/officeDocument/2006/relationships">
  <sheetPr codeName="Arkusz5">
    <pageSetUpPr fitToPage="1"/>
  </sheetPr>
  <dimension ref="A2:C8"/>
  <sheetViews>
    <sheetView zoomScalePageLayoutView="0" workbookViewId="0" topLeftCell="A1">
      <selection activeCell="J243" sqref="J243"/>
    </sheetView>
  </sheetViews>
  <sheetFormatPr defaultColWidth="9.140625" defaultRowHeight="12.75"/>
  <cols>
    <col min="1" max="1" width="91.421875" style="93" customWidth="1"/>
    <col min="2" max="2" width="11.8515625" style="140" customWidth="1"/>
    <col min="3" max="3" width="12.7109375" style="140" customWidth="1"/>
    <col min="4" max="16384" width="9.140625" style="93" customWidth="1"/>
  </cols>
  <sheetData>
    <row r="1" ht="13.5" thickBot="1"/>
    <row r="2" spans="1:3" ht="34.5" thickBot="1">
      <c r="A2" s="141" t="s">
        <v>535</v>
      </c>
      <c r="B2" s="142" t="s">
        <v>438</v>
      </c>
      <c r="C2" s="143" t="s">
        <v>439</v>
      </c>
    </row>
    <row r="3" spans="1:3" ht="15" customHeight="1" thickBot="1">
      <c r="A3" s="144" t="s">
        <v>330</v>
      </c>
      <c r="B3" s="145">
        <f>SUM(B4:B5)</f>
        <v>0</v>
      </c>
      <c r="C3" s="146">
        <f>IF(2000-B3&lt;0,"Przekroczyłeś liczbę znaków",2000-B3)</f>
        <v>2000</v>
      </c>
    </row>
    <row r="4" spans="1:3" ht="78" customHeight="1">
      <c r="A4" s="415"/>
      <c r="B4" s="147">
        <f>LEN(A4)</f>
        <v>0</v>
      </c>
      <c r="C4" s="121"/>
    </row>
    <row r="5" spans="1:3" ht="85.5" customHeight="1" thickBot="1">
      <c r="A5" s="416"/>
      <c r="B5" s="147">
        <f>LEN(A5)</f>
        <v>0</v>
      </c>
      <c r="C5" s="121"/>
    </row>
    <row r="6" ht="12.75" customHeight="1"/>
    <row r="7" ht="12.75" customHeight="1"/>
    <row r="8" ht="12.75">
      <c r="A8" s="148"/>
    </row>
    <row r="9" ht="12.75" customHeight="1"/>
    <row r="10" ht="13.5" customHeight="1"/>
  </sheetData>
  <sheetProtection password="A5D8" sheet="1" formatCells="0" formatColumns="0" formatRows="0" selectLockedCells="1"/>
  <dataValidations count="1">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A4 A5">
      <formula1>AND($C$3&gt;=0,B4&lt;=1000)</formula1>
    </dataValidation>
  </dataValidations>
  <printOptions horizontalCentered="1"/>
  <pageMargins left="0.5905511811023623" right="0.5905511811023623" top="0.5905511811023623" bottom="0.7874015748031497" header="0.5118110236220472" footer="0"/>
  <pageSetup fitToHeight="0" fitToWidth="1" horizontalDpi="600" verticalDpi="600" orientation="portrait" paperSize="9" r:id="rId1"/>
  <headerFooter alignWithMargins="0">
    <oddFooter>&amp;L&amp;T              &amp;D
&amp;CStrona &amp;P z &amp;N
&amp;R&amp;A
</oddFooter>
  </headerFooter>
</worksheet>
</file>

<file path=xl/worksheets/sheet6.xml><?xml version="1.0" encoding="utf-8"?>
<worksheet xmlns="http://schemas.openxmlformats.org/spreadsheetml/2006/main" xmlns:r="http://schemas.openxmlformats.org/officeDocument/2006/relationships">
  <sheetPr codeName="Arkusz6">
    <pageSetUpPr fitToPage="1"/>
  </sheetPr>
  <dimension ref="A1:L345"/>
  <sheetViews>
    <sheetView zoomScale="85" zoomScaleNormal="85" zoomScalePageLayoutView="0" workbookViewId="0" topLeftCell="A7">
      <selection activeCell="G9" sqref="G9"/>
    </sheetView>
  </sheetViews>
  <sheetFormatPr defaultColWidth="9.140625" defaultRowHeight="12.75"/>
  <cols>
    <col min="1" max="1" width="18.00390625" style="162" customWidth="1"/>
    <col min="2" max="2" width="26.28125" style="161" customWidth="1"/>
    <col min="3" max="3" width="47.28125" style="3" customWidth="1"/>
    <col min="4" max="4" width="12.57421875" style="3" customWidth="1"/>
    <col min="5" max="5" width="32.7109375" style="3" customWidth="1"/>
    <col min="6" max="6" width="12.57421875" style="1" customWidth="1"/>
    <col min="7" max="7" width="18.00390625" style="1" customWidth="1"/>
    <col min="8" max="8" width="22.8515625" style="1" customWidth="1"/>
    <col min="9" max="9" width="47.8515625" style="1" hidden="1" customWidth="1"/>
    <col min="10" max="38" width="9.140625" style="1" customWidth="1"/>
    <col min="39" max="16384" width="9.140625" style="3" customWidth="1"/>
  </cols>
  <sheetData>
    <row r="1" spans="1:8" ht="13.5" thickBot="1">
      <c r="A1" s="111"/>
      <c r="B1" s="149"/>
      <c r="C1" s="1"/>
      <c r="D1" s="1"/>
      <c r="E1" s="1"/>
      <c r="H1" s="150"/>
    </row>
    <row r="2" spans="1:9" ht="51" customHeight="1" thickBot="1">
      <c r="A2" s="757" t="s">
        <v>649</v>
      </c>
      <c r="B2" s="758"/>
      <c r="C2" s="758"/>
      <c r="D2" s="758"/>
      <c r="E2" s="758"/>
      <c r="F2" s="151" t="s">
        <v>549</v>
      </c>
      <c r="G2" s="123" t="s">
        <v>642</v>
      </c>
      <c r="H2" s="152" t="s">
        <v>641</v>
      </c>
      <c r="I2" s="164" t="s">
        <v>150</v>
      </c>
    </row>
    <row r="3" spans="1:9" ht="114" customHeight="1" thickBot="1">
      <c r="A3" s="709" t="s">
        <v>35</v>
      </c>
      <c r="B3" s="762"/>
      <c r="C3" s="762"/>
      <c r="D3" s="762"/>
      <c r="E3" s="763"/>
      <c r="F3" s="126">
        <f>SUM(F8:F159)</f>
        <v>0</v>
      </c>
      <c r="G3" s="126">
        <f>F3+Kwoty_ryczałtowe!F3+Potencjał!B3</f>
        <v>0</v>
      </c>
      <c r="H3" s="365">
        <f>IF($I$3="NIE",15000-G3,IF($I$3="TAK",20000-G3,15000-G3))</f>
        <v>15000</v>
      </c>
      <c r="I3" s="165" t="str">
        <f>Wnioskodawca!$G$56</f>
        <v>NIE</v>
      </c>
    </row>
    <row r="4" spans="1:9" ht="33" customHeight="1" thickBot="1">
      <c r="A4" s="756"/>
      <c r="B4" s="756"/>
      <c r="C4" s="756"/>
      <c r="D4" s="756"/>
      <c r="E4" s="756"/>
      <c r="F4" s="153"/>
      <c r="G4" s="367"/>
      <c r="H4" s="366">
        <f>IF($I$3="NIE",IF(15000-G3&lt;0,"Przekroczyłeś liczbę znaków",""),IF($I$3="TAK",IF(20000-G3&lt;0,"Przekroczyłeś liczbę znaków",""),"Uzupełnij pole 2.9 w arkuszu Wnioskodawca"))</f>
      </c>
      <c r="I4" s="2"/>
    </row>
    <row r="5" spans="1:9" ht="22.5" customHeight="1" thickBot="1">
      <c r="A5" s="759" t="s">
        <v>331</v>
      </c>
      <c r="B5" s="760"/>
      <c r="C5" s="760"/>
      <c r="D5" s="760"/>
      <c r="E5" s="761"/>
      <c r="F5" s="478"/>
      <c r="G5" s="478"/>
      <c r="H5" s="478"/>
      <c r="I5" s="478"/>
    </row>
    <row r="6" spans="1:12" ht="57.75" thickBot="1">
      <c r="A6" s="154" t="s">
        <v>291</v>
      </c>
      <c r="B6" s="155" t="s">
        <v>333</v>
      </c>
      <c r="C6" s="155" t="s">
        <v>332</v>
      </c>
      <c r="D6" s="154" t="s">
        <v>552</v>
      </c>
      <c r="E6" s="156" t="s">
        <v>334</v>
      </c>
      <c r="G6" s="135"/>
      <c r="H6" s="357"/>
      <c r="I6" s="357"/>
      <c r="J6" s="357"/>
      <c r="K6" s="357"/>
      <c r="L6" s="357"/>
    </row>
    <row r="7" spans="1:12" ht="12.75">
      <c r="A7" s="737" t="s">
        <v>550</v>
      </c>
      <c r="B7" s="740"/>
      <c r="C7" s="445"/>
      <c r="D7" s="465"/>
      <c r="E7" s="748"/>
      <c r="F7" s="157"/>
      <c r="G7" s="157"/>
      <c r="H7" s="357"/>
      <c r="I7" s="357"/>
      <c r="J7" s="357"/>
      <c r="K7" s="357"/>
      <c r="L7" s="357"/>
    </row>
    <row r="8" spans="1:12" ht="12.75">
      <c r="A8" s="738"/>
      <c r="B8" s="741"/>
      <c r="C8" s="446"/>
      <c r="D8" s="466"/>
      <c r="E8" s="749"/>
      <c r="F8" s="157"/>
      <c r="G8" s="157"/>
      <c r="H8" s="357"/>
      <c r="I8" s="357"/>
      <c r="J8" s="357"/>
      <c r="K8" s="357"/>
      <c r="L8" s="357"/>
    </row>
    <row r="9" spans="1:12" ht="12.75">
      <c r="A9" s="738"/>
      <c r="B9" s="741"/>
      <c r="C9" s="446"/>
      <c r="D9" s="467"/>
      <c r="E9" s="749"/>
      <c r="F9" s="157"/>
      <c r="G9" s="157"/>
      <c r="H9" s="357"/>
      <c r="I9" s="163" t="s">
        <v>538</v>
      </c>
      <c r="J9" s="357"/>
      <c r="K9" s="357"/>
      <c r="L9" s="357"/>
    </row>
    <row r="10" spans="1:12" ht="12.75">
      <c r="A10" s="738"/>
      <c r="B10" s="741"/>
      <c r="C10" s="446"/>
      <c r="D10" s="467"/>
      <c r="E10" s="749"/>
      <c r="F10" s="157"/>
      <c r="G10" s="157"/>
      <c r="H10" s="357"/>
      <c r="I10" s="359">
        <f>IF(Wskaźniki!B28="","",Wskaźniki!B28)</f>
      </c>
      <c r="J10" s="357"/>
      <c r="K10" s="357"/>
      <c r="L10" s="357"/>
    </row>
    <row r="11" spans="1:12" ht="12.75">
      <c r="A11" s="739"/>
      <c r="B11" s="764"/>
      <c r="C11" s="446"/>
      <c r="D11" s="466"/>
      <c r="E11" s="750"/>
      <c r="F11" s="157"/>
      <c r="G11" s="157"/>
      <c r="H11" s="357"/>
      <c r="I11" s="360">
        <f>IF(Wskaźniki!B31="","",Wskaźniki!B31)</f>
      </c>
      <c r="J11" s="357"/>
      <c r="K11" s="357"/>
      <c r="L11" s="357"/>
    </row>
    <row r="12" spans="1:12" ht="12.75">
      <c r="A12" s="765" t="s">
        <v>335</v>
      </c>
      <c r="B12" s="754"/>
      <c r="C12" s="754"/>
      <c r="D12" s="754"/>
      <c r="E12" s="755"/>
      <c r="F12" s="158">
        <f>LEN(B12)</f>
        <v>0</v>
      </c>
      <c r="G12" s="157"/>
      <c r="H12" s="357"/>
      <c r="I12" s="360">
        <f>IF(Wskaźniki!B34="","",Wskaźniki!B34)</f>
      </c>
      <c r="J12" s="357"/>
      <c r="K12" s="357"/>
      <c r="L12" s="357"/>
    </row>
    <row r="13" spans="1:12" ht="12.75">
      <c r="A13" s="766"/>
      <c r="B13" s="742"/>
      <c r="C13" s="742"/>
      <c r="D13" s="742"/>
      <c r="E13" s="743"/>
      <c r="F13" s="158">
        <f>LEN(B13)</f>
        <v>0</v>
      </c>
      <c r="G13" s="157"/>
      <c r="H13" s="357"/>
      <c r="I13" s="360">
        <f>IF(Wskaźniki!B37="","",Wskaźniki!B37)</f>
      </c>
      <c r="J13" s="357"/>
      <c r="K13" s="357"/>
      <c r="L13" s="357"/>
    </row>
    <row r="14" spans="1:12" ht="12.75">
      <c r="A14" s="767"/>
      <c r="B14" s="742"/>
      <c r="C14" s="742"/>
      <c r="D14" s="742"/>
      <c r="E14" s="743"/>
      <c r="F14" s="158">
        <f>LEN(B14)</f>
        <v>0</v>
      </c>
      <c r="G14" s="157"/>
      <c r="H14" s="357"/>
      <c r="I14" s="360">
        <f>IF(Wskaźniki!B40="","",Wskaźniki!B40)</f>
      </c>
      <c r="J14" s="357"/>
      <c r="K14" s="357"/>
      <c r="L14" s="357"/>
    </row>
    <row r="15" spans="1:12" ht="39" thickBot="1">
      <c r="A15" s="448" t="s">
        <v>336</v>
      </c>
      <c r="B15" s="752"/>
      <c r="C15" s="752"/>
      <c r="D15" s="752"/>
      <c r="E15" s="753"/>
      <c r="F15" s="158">
        <f>LEN(B15)</f>
        <v>0</v>
      </c>
      <c r="G15" s="157"/>
      <c r="H15" s="357"/>
      <c r="I15" s="360">
        <f>IF(Wskaźniki!B43="","",Wskaźniki!B43)</f>
      </c>
      <c r="J15" s="357"/>
      <c r="K15" s="357"/>
      <c r="L15" s="357"/>
    </row>
    <row r="16" spans="1:12" ht="13.5" thickBot="1">
      <c r="A16" s="751"/>
      <c r="B16" s="751"/>
      <c r="C16" s="751"/>
      <c r="D16" s="751"/>
      <c r="E16" s="751"/>
      <c r="F16" s="158"/>
      <c r="G16" s="157"/>
      <c r="H16" s="357"/>
      <c r="I16" s="360">
        <f>IF(Wskaźniki!B46="","",Wskaźniki!B46)</f>
      </c>
      <c r="J16" s="357"/>
      <c r="K16" s="357"/>
      <c r="L16" s="357"/>
    </row>
    <row r="17" spans="1:12" ht="12.75">
      <c r="A17" s="737" t="s">
        <v>551</v>
      </c>
      <c r="B17" s="740"/>
      <c r="C17" s="445"/>
      <c r="D17" s="465"/>
      <c r="E17" s="748"/>
      <c r="F17" s="158"/>
      <c r="G17" s="157"/>
      <c r="H17" s="357"/>
      <c r="I17" s="360">
        <f>IF(Wskaźniki!B53="","",Wskaźniki!B53)</f>
      </c>
      <c r="J17" s="357"/>
      <c r="K17" s="357"/>
      <c r="L17" s="357"/>
    </row>
    <row r="18" spans="1:12" ht="12.75">
      <c r="A18" s="738"/>
      <c r="B18" s="741"/>
      <c r="C18" s="446"/>
      <c r="D18" s="466"/>
      <c r="E18" s="749"/>
      <c r="F18" s="158"/>
      <c r="G18" s="157"/>
      <c r="H18" s="357"/>
      <c r="I18" s="360">
        <f>IF(Wskaźniki!B56="","",Wskaźniki!B56)</f>
      </c>
      <c r="J18" s="357"/>
      <c r="K18" s="357"/>
      <c r="L18" s="357"/>
    </row>
    <row r="19" spans="1:12" ht="12.75">
      <c r="A19" s="738"/>
      <c r="B19" s="741"/>
      <c r="C19" s="446"/>
      <c r="D19" s="467"/>
      <c r="E19" s="749"/>
      <c r="F19" s="158"/>
      <c r="G19" s="157"/>
      <c r="H19" s="357"/>
      <c r="I19" s="360">
        <f>IF(Wskaźniki!B59="","",Wskaźniki!B59)</f>
      </c>
      <c r="J19" s="357"/>
      <c r="K19" s="357"/>
      <c r="L19" s="357"/>
    </row>
    <row r="20" spans="1:12" ht="12.75">
      <c r="A20" s="738"/>
      <c r="B20" s="741"/>
      <c r="C20" s="446"/>
      <c r="D20" s="467"/>
      <c r="E20" s="749"/>
      <c r="F20" s="158"/>
      <c r="G20" s="157"/>
      <c r="H20" s="357"/>
      <c r="I20" s="360">
        <f>IF(Wskaźniki!B62="","",Wskaźniki!B62)</f>
      </c>
      <c r="J20" s="357"/>
      <c r="K20" s="357"/>
      <c r="L20" s="357"/>
    </row>
    <row r="21" spans="1:12" ht="12.75">
      <c r="A21" s="739"/>
      <c r="B21" s="741"/>
      <c r="C21" s="447"/>
      <c r="D21" s="468"/>
      <c r="E21" s="750"/>
      <c r="F21" s="158"/>
      <c r="G21" s="157"/>
      <c r="H21" s="357"/>
      <c r="I21" s="360">
        <f>IF(Wskaźniki!B65="","",Wskaźniki!B65)</f>
      </c>
      <c r="J21" s="357"/>
      <c r="K21" s="357"/>
      <c r="L21" s="357"/>
    </row>
    <row r="22" spans="1:12" ht="12.75" customHeight="1">
      <c r="A22" s="747" t="s">
        <v>335</v>
      </c>
      <c r="B22" s="754"/>
      <c r="C22" s="754"/>
      <c r="D22" s="754"/>
      <c r="E22" s="755"/>
      <c r="F22" s="158">
        <f>LEN(B22)</f>
        <v>0</v>
      </c>
      <c r="G22" s="157"/>
      <c r="H22" s="357"/>
      <c r="I22" s="360">
        <f>IF(Wskaźniki!B68="","",Wskaźniki!B68)</f>
      </c>
      <c r="J22" s="357"/>
      <c r="K22" s="357"/>
      <c r="L22" s="357"/>
    </row>
    <row r="23" spans="1:12" ht="12.75">
      <c r="A23" s="747"/>
      <c r="B23" s="742"/>
      <c r="C23" s="742"/>
      <c r="D23" s="742"/>
      <c r="E23" s="743"/>
      <c r="F23" s="158">
        <f>LEN(B23)</f>
        <v>0</v>
      </c>
      <c r="G23" s="157"/>
      <c r="H23" s="357"/>
      <c r="I23" s="360">
        <f>IF(Wskaźniki!B75="","",Wskaźniki!B75)</f>
      </c>
      <c r="J23" s="357"/>
      <c r="K23" s="357"/>
      <c r="L23" s="357"/>
    </row>
    <row r="24" spans="1:12" ht="12.75">
      <c r="A24" s="747"/>
      <c r="B24" s="742"/>
      <c r="C24" s="742"/>
      <c r="D24" s="742"/>
      <c r="E24" s="743"/>
      <c r="F24" s="158">
        <f>LEN(B24)</f>
        <v>0</v>
      </c>
      <c r="G24" s="157"/>
      <c r="H24" s="357"/>
      <c r="I24" s="360">
        <f>IF(Wskaźniki!B78="","",Wskaźniki!B78)</f>
      </c>
      <c r="J24" s="357"/>
      <c r="K24" s="357"/>
      <c r="L24" s="357"/>
    </row>
    <row r="25" spans="1:12" ht="39" thickBot="1">
      <c r="A25" s="449" t="s">
        <v>336</v>
      </c>
      <c r="B25" s="752"/>
      <c r="C25" s="752"/>
      <c r="D25" s="752"/>
      <c r="E25" s="753"/>
      <c r="F25" s="158">
        <f>LEN(B25)</f>
        <v>0</v>
      </c>
      <c r="G25" s="157"/>
      <c r="H25" s="357"/>
      <c r="I25" s="360">
        <f>IF(Wskaźniki!B81="","",Wskaźniki!B81)</f>
      </c>
      <c r="J25" s="357"/>
      <c r="K25" s="357"/>
      <c r="L25" s="357"/>
    </row>
    <row r="26" spans="1:12" ht="13.5" thickBot="1">
      <c r="A26" s="751"/>
      <c r="B26" s="751"/>
      <c r="C26" s="751"/>
      <c r="D26" s="751"/>
      <c r="E26" s="751"/>
      <c r="F26" s="158"/>
      <c r="G26" s="157"/>
      <c r="H26" s="357"/>
      <c r="I26" s="360">
        <f>IF(Wskaźniki!B84="","",Wskaźniki!B84)</f>
      </c>
      <c r="J26" s="357"/>
      <c r="K26" s="357"/>
      <c r="L26" s="357"/>
    </row>
    <row r="27" spans="1:12" ht="12.75">
      <c r="A27" s="737" t="s">
        <v>553</v>
      </c>
      <c r="B27" s="740"/>
      <c r="C27" s="445"/>
      <c r="D27" s="465"/>
      <c r="E27" s="748"/>
      <c r="F27" s="158"/>
      <c r="G27" s="157"/>
      <c r="H27" s="357"/>
      <c r="I27" s="360">
        <f>IF(Wskaźniki!B87="","",Wskaźniki!B87)</f>
      </c>
      <c r="J27" s="357"/>
      <c r="K27" s="357"/>
      <c r="L27" s="357"/>
    </row>
    <row r="28" spans="1:12" ht="12.75">
      <c r="A28" s="738"/>
      <c r="B28" s="741"/>
      <c r="C28" s="446"/>
      <c r="D28" s="466"/>
      <c r="E28" s="749"/>
      <c r="F28" s="158"/>
      <c r="G28" s="157"/>
      <c r="H28" s="357"/>
      <c r="I28" s="360">
        <f>IF(Wskaźniki!B90="","",Wskaźniki!B90)</f>
      </c>
      <c r="J28" s="357"/>
      <c r="K28" s="357"/>
      <c r="L28" s="357"/>
    </row>
    <row r="29" spans="1:12" ht="12.75">
      <c r="A29" s="738"/>
      <c r="B29" s="741"/>
      <c r="C29" s="446"/>
      <c r="D29" s="467"/>
      <c r="E29" s="749"/>
      <c r="F29" s="158"/>
      <c r="G29" s="157"/>
      <c r="H29" s="357"/>
      <c r="I29" s="360">
        <f>IF(Wskaźniki!B93="","",Wskaźniki!B93)</f>
      </c>
      <c r="J29" s="357"/>
      <c r="K29" s="357"/>
      <c r="L29" s="357"/>
    </row>
    <row r="30" spans="1:12" ht="12.75">
      <c r="A30" s="738"/>
      <c r="B30" s="741"/>
      <c r="C30" s="446"/>
      <c r="D30" s="467"/>
      <c r="E30" s="749"/>
      <c r="F30" s="158"/>
      <c r="G30" s="157"/>
      <c r="H30" s="357"/>
      <c r="I30" s="360">
        <f>IF(Wskaźniki!B96="","",Wskaźniki!B96)</f>
      </c>
      <c r="J30" s="357"/>
      <c r="K30" s="357"/>
      <c r="L30" s="357"/>
    </row>
    <row r="31" spans="1:12" ht="12.75">
      <c r="A31" s="739"/>
      <c r="B31" s="741"/>
      <c r="C31" s="447"/>
      <c r="D31" s="468"/>
      <c r="E31" s="750"/>
      <c r="F31" s="158"/>
      <c r="G31" s="157"/>
      <c r="H31" s="357"/>
      <c r="I31" s="361">
        <f>IF(Wskaźniki!B99="","",Wskaźniki!B99)</f>
      </c>
      <c r="J31" s="357"/>
      <c r="K31" s="357"/>
      <c r="L31" s="357"/>
    </row>
    <row r="32" spans="1:12" ht="12.75" customHeight="1">
      <c r="A32" s="747" t="s">
        <v>335</v>
      </c>
      <c r="B32" s="754"/>
      <c r="C32" s="754"/>
      <c r="D32" s="754"/>
      <c r="E32" s="755"/>
      <c r="F32" s="158">
        <f>LEN(B32)</f>
        <v>0</v>
      </c>
      <c r="G32" s="157"/>
      <c r="H32" s="357"/>
      <c r="I32" s="358"/>
      <c r="J32" s="357"/>
      <c r="K32" s="357"/>
      <c r="L32" s="357"/>
    </row>
    <row r="33" spans="1:12" ht="12.75">
      <c r="A33" s="747"/>
      <c r="B33" s="742"/>
      <c r="C33" s="742"/>
      <c r="D33" s="742"/>
      <c r="E33" s="743"/>
      <c r="F33" s="158">
        <f>LEN(B33)</f>
        <v>0</v>
      </c>
      <c r="G33" s="157"/>
      <c r="H33" s="357"/>
      <c r="I33" s="357"/>
      <c r="J33" s="357"/>
      <c r="K33" s="357"/>
      <c r="L33" s="357"/>
    </row>
    <row r="34" spans="1:12" ht="12.75">
      <c r="A34" s="747"/>
      <c r="B34" s="742"/>
      <c r="C34" s="742"/>
      <c r="D34" s="742"/>
      <c r="E34" s="743"/>
      <c r="F34" s="158">
        <f>LEN(B34)</f>
        <v>0</v>
      </c>
      <c r="G34" s="157"/>
      <c r="H34" s="357"/>
      <c r="I34" s="357"/>
      <c r="J34" s="357"/>
      <c r="K34" s="357"/>
      <c r="L34" s="357"/>
    </row>
    <row r="35" spans="1:12" ht="39" thickBot="1">
      <c r="A35" s="448" t="s">
        <v>336</v>
      </c>
      <c r="B35" s="752"/>
      <c r="C35" s="752"/>
      <c r="D35" s="752"/>
      <c r="E35" s="753"/>
      <c r="F35" s="158">
        <f>LEN(B35)</f>
        <v>0</v>
      </c>
      <c r="G35" s="157"/>
      <c r="H35" s="357"/>
      <c r="I35" s="357"/>
      <c r="J35" s="357"/>
      <c r="K35" s="357"/>
      <c r="L35" s="357"/>
    </row>
    <row r="36" spans="1:12" ht="13.5" thickBot="1">
      <c r="A36" s="751"/>
      <c r="B36" s="751"/>
      <c r="C36" s="751"/>
      <c r="D36" s="751"/>
      <c r="E36" s="751"/>
      <c r="F36" s="158"/>
      <c r="G36" s="157"/>
      <c r="H36" s="357"/>
      <c r="I36" s="357"/>
      <c r="J36" s="357"/>
      <c r="K36" s="357"/>
      <c r="L36" s="357"/>
    </row>
    <row r="37" spans="1:12" ht="12.75">
      <c r="A37" s="737" t="s">
        <v>554</v>
      </c>
      <c r="B37" s="740"/>
      <c r="C37" s="445"/>
      <c r="D37" s="465"/>
      <c r="E37" s="748"/>
      <c r="F37" s="158"/>
      <c r="G37" s="157"/>
      <c r="H37" s="357"/>
      <c r="I37" s="357"/>
      <c r="J37" s="357"/>
      <c r="K37" s="357"/>
      <c r="L37" s="357"/>
    </row>
    <row r="38" spans="1:12" ht="12.75">
      <c r="A38" s="738"/>
      <c r="B38" s="741"/>
      <c r="C38" s="446"/>
      <c r="D38" s="466"/>
      <c r="E38" s="749"/>
      <c r="F38" s="158"/>
      <c r="G38" s="157"/>
      <c r="H38" s="357"/>
      <c r="I38" s="357"/>
      <c r="J38" s="357"/>
      <c r="K38" s="357"/>
      <c r="L38" s="357"/>
    </row>
    <row r="39" spans="1:12" ht="12.75">
      <c r="A39" s="738"/>
      <c r="B39" s="741"/>
      <c r="C39" s="446"/>
      <c r="D39" s="467"/>
      <c r="E39" s="749"/>
      <c r="F39" s="158"/>
      <c r="G39" s="157"/>
      <c r="H39" s="357"/>
      <c r="I39" s="357"/>
      <c r="J39" s="357"/>
      <c r="K39" s="357"/>
      <c r="L39" s="357"/>
    </row>
    <row r="40" spans="1:12" ht="12.75">
      <c r="A40" s="738"/>
      <c r="B40" s="741"/>
      <c r="C40" s="446"/>
      <c r="D40" s="467"/>
      <c r="E40" s="749"/>
      <c r="F40" s="158"/>
      <c r="G40" s="157"/>
      <c r="H40" s="357"/>
      <c r="I40" s="357"/>
      <c r="J40" s="357"/>
      <c r="K40" s="357"/>
      <c r="L40" s="357"/>
    </row>
    <row r="41" spans="1:12" ht="12.75">
      <c r="A41" s="739"/>
      <c r="B41" s="741"/>
      <c r="C41" s="447"/>
      <c r="D41" s="468"/>
      <c r="E41" s="750"/>
      <c r="F41" s="158"/>
      <c r="G41" s="157"/>
      <c r="H41" s="357"/>
      <c r="I41" s="357"/>
      <c r="J41" s="357"/>
      <c r="K41" s="357"/>
      <c r="L41" s="357"/>
    </row>
    <row r="42" spans="1:12" ht="12.75">
      <c r="A42" s="747" t="s">
        <v>335</v>
      </c>
      <c r="B42" s="754"/>
      <c r="C42" s="754"/>
      <c r="D42" s="754"/>
      <c r="E42" s="755"/>
      <c r="F42" s="158">
        <f>LEN(B42)</f>
        <v>0</v>
      </c>
      <c r="G42" s="157"/>
      <c r="H42" s="357"/>
      <c r="I42" s="357"/>
      <c r="J42" s="357"/>
      <c r="K42" s="357"/>
      <c r="L42" s="357"/>
    </row>
    <row r="43" spans="1:12" ht="12.75">
      <c r="A43" s="747"/>
      <c r="B43" s="742"/>
      <c r="C43" s="742"/>
      <c r="D43" s="742"/>
      <c r="E43" s="743"/>
      <c r="F43" s="158">
        <f>LEN(B43)</f>
        <v>0</v>
      </c>
      <c r="G43" s="157"/>
      <c r="H43" s="357"/>
      <c r="I43" s="357"/>
      <c r="J43" s="357"/>
      <c r="K43" s="357"/>
      <c r="L43" s="357"/>
    </row>
    <row r="44" spans="1:12" ht="12.75">
      <c r="A44" s="747"/>
      <c r="B44" s="742"/>
      <c r="C44" s="742"/>
      <c r="D44" s="742"/>
      <c r="E44" s="743"/>
      <c r="F44" s="158">
        <f>LEN(B44)</f>
        <v>0</v>
      </c>
      <c r="G44" s="157"/>
      <c r="H44" s="357"/>
      <c r="I44" s="357"/>
      <c r="J44" s="357"/>
      <c r="K44" s="357"/>
      <c r="L44" s="357"/>
    </row>
    <row r="45" spans="1:12" ht="39" thickBot="1">
      <c r="A45" s="448" t="s">
        <v>336</v>
      </c>
      <c r="B45" s="752"/>
      <c r="C45" s="752"/>
      <c r="D45" s="752"/>
      <c r="E45" s="753"/>
      <c r="F45" s="158">
        <f>LEN(B45)</f>
        <v>0</v>
      </c>
      <c r="G45" s="157"/>
      <c r="H45" s="357"/>
      <c r="I45" s="357"/>
      <c r="J45" s="357"/>
      <c r="K45" s="357"/>
      <c r="L45" s="357"/>
    </row>
    <row r="46" spans="1:7" ht="13.5" thickBot="1">
      <c r="A46" s="751"/>
      <c r="B46" s="751"/>
      <c r="C46" s="751"/>
      <c r="D46" s="751"/>
      <c r="E46" s="751"/>
      <c r="F46" s="158"/>
      <c r="G46" s="157"/>
    </row>
    <row r="47" spans="1:7" ht="12.75">
      <c r="A47" s="737" t="s">
        <v>555</v>
      </c>
      <c r="B47" s="740"/>
      <c r="C47" s="445"/>
      <c r="D47" s="465"/>
      <c r="E47" s="748"/>
      <c r="F47" s="158"/>
      <c r="G47" s="157"/>
    </row>
    <row r="48" spans="1:7" ht="12.75">
      <c r="A48" s="738"/>
      <c r="B48" s="741"/>
      <c r="C48" s="446"/>
      <c r="D48" s="466"/>
      <c r="E48" s="749"/>
      <c r="F48" s="158"/>
      <c r="G48" s="157"/>
    </row>
    <row r="49" spans="1:7" ht="12.75">
      <c r="A49" s="738"/>
      <c r="B49" s="741"/>
      <c r="C49" s="446"/>
      <c r="D49" s="467"/>
      <c r="E49" s="749"/>
      <c r="F49" s="158"/>
      <c r="G49" s="157"/>
    </row>
    <row r="50" spans="1:7" ht="12.75">
      <c r="A50" s="738"/>
      <c r="B50" s="741"/>
      <c r="C50" s="446"/>
      <c r="D50" s="467"/>
      <c r="E50" s="749"/>
      <c r="F50" s="158"/>
      <c r="G50" s="157"/>
    </row>
    <row r="51" spans="1:7" ht="12.75">
      <c r="A51" s="739"/>
      <c r="B51" s="741"/>
      <c r="C51" s="447"/>
      <c r="D51" s="468"/>
      <c r="E51" s="750"/>
      <c r="F51" s="158"/>
      <c r="G51" s="157"/>
    </row>
    <row r="52" spans="1:7" ht="12.75">
      <c r="A52" s="747" t="s">
        <v>335</v>
      </c>
      <c r="B52" s="754"/>
      <c r="C52" s="754"/>
      <c r="D52" s="754"/>
      <c r="E52" s="755"/>
      <c r="F52" s="158">
        <f>LEN(B52)</f>
        <v>0</v>
      </c>
      <c r="G52" s="157"/>
    </row>
    <row r="53" spans="1:7" ht="12.75">
      <c r="A53" s="747"/>
      <c r="B53" s="742"/>
      <c r="C53" s="742"/>
      <c r="D53" s="742"/>
      <c r="E53" s="743"/>
      <c r="F53" s="158">
        <f>LEN(B53)</f>
        <v>0</v>
      </c>
      <c r="G53" s="157"/>
    </row>
    <row r="54" spans="1:7" ht="12.75">
      <c r="A54" s="747"/>
      <c r="B54" s="742"/>
      <c r="C54" s="742"/>
      <c r="D54" s="742"/>
      <c r="E54" s="743"/>
      <c r="F54" s="158">
        <f>LEN(B54)</f>
        <v>0</v>
      </c>
      <c r="G54" s="157"/>
    </row>
    <row r="55" spans="1:7" ht="39" thickBot="1">
      <c r="A55" s="448" t="s">
        <v>336</v>
      </c>
      <c r="B55" s="752"/>
      <c r="C55" s="752"/>
      <c r="D55" s="752"/>
      <c r="E55" s="753"/>
      <c r="F55" s="158">
        <f>LEN(B55)</f>
        <v>0</v>
      </c>
      <c r="G55" s="157"/>
    </row>
    <row r="56" spans="1:7" ht="13.5" thickBot="1">
      <c r="A56" s="751"/>
      <c r="B56" s="751"/>
      <c r="C56" s="751"/>
      <c r="D56" s="751"/>
      <c r="E56" s="751"/>
      <c r="F56" s="158"/>
      <c r="G56" s="157"/>
    </row>
    <row r="57" spans="1:7" ht="12.75">
      <c r="A57" s="737" t="s">
        <v>556</v>
      </c>
      <c r="B57" s="740"/>
      <c r="C57" s="445"/>
      <c r="D57" s="465"/>
      <c r="E57" s="748"/>
      <c r="F57" s="158"/>
      <c r="G57" s="157"/>
    </row>
    <row r="58" spans="1:7" ht="12.75">
      <c r="A58" s="738"/>
      <c r="B58" s="741"/>
      <c r="C58" s="446"/>
      <c r="D58" s="466"/>
      <c r="E58" s="749"/>
      <c r="F58" s="158"/>
      <c r="G58" s="157"/>
    </row>
    <row r="59" spans="1:7" ht="12.75">
      <c r="A59" s="738"/>
      <c r="B59" s="741"/>
      <c r="C59" s="446"/>
      <c r="D59" s="467"/>
      <c r="E59" s="749"/>
      <c r="F59" s="158"/>
      <c r="G59" s="157"/>
    </row>
    <row r="60" spans="1:7" ht="12.75">
      <c r="A60" s="738"/>
      <c r="B60" s="741"/>
      <c r="C60" s="446"/>
      <c r="D60" s="467"/>
      <c r="E60" s="749"/>
      <c r="F60" s="158"/>
      <c r="G60" s="157"/>
    </row>
    <row r="61" spans="1:7" ht="12.75">
      <c r="A61" s="739"/>
      <c r="B61" s="741"/>
      <c r="C61" s="447"/>
      <c r="D61" s="468"/>
      <c r="E61" s="750"/>
      <c r="F61" s="158"/>
      <c r="G61" s="157"/>
    </row>
    <row r="62" spans="1:7" ht="12.75">
      <c r="A62" s="747" t="s">
        <v>335</v>
      </c>
      <c r="B62" s="754"/>
      <c r="C62" s="754"/>
      <c r="D62" s="754"/>
      <c r="E62" s="755"/>
      <c r="F62" s="158">
        <f>LEN(B62)</f>
        <v>0</v>
      </c>
      <c r="G62" s="157"/>
    </row>
    <row r="63" spans="1:7" ht="12.75">
      <c r="A63" s="747"/>
      <c r="B63" s="742"/>
      <c r="C63" s="742"/>
      <c r="D63" s="742"/>
      <c r="E63" s="743"/>
      <c r="F63" s="158">
        <f>LEN(B63)</f>
        <v>0</v>
      </c>
      <c r="G63" s="157"/>
    </row>
    <row r="64" spans="1:7" ht="12.75">
      <c r="A64" s="747"/>
      <c r="B64" s="742"/>
      <c r="C64" s="742"/>
      <c r="D64" s="742"/>
      <c r="E64" s="743"/>
      <c r="F64" s="158">
        <f>LEN(B64)</f>
        <v>0</v>
      </c>
      <c r="G64" s="157"/>
    </row>
    <row r="65" spans="1:7" ht="39" thickBot="1">
      <c r="A65" s="448" t="s">
        <v>336</v>
      </c>
      <c r="B65" s="752"/>
      <c r="C65" s="752"/>
      <c r="D65" s="752"/>
      <c r="E65" s="753"/>
      <c r="F65" s="158">
        <f>LEN(B65)</f>
        <v>0</v>
      </c>
      <c r="G65" s="157"/>
    </row>
    <row r="66" spans="1:7" ht="13.5" thickBot="1">
      <c r="A66" s="751"/>
      <c r="B66" s="751"/>
      <c r="C66" s="751"/>
      <c r="D66" s="751"/>
      <c r="E66" s="751"/>
      <c r="F66" s="158"/>
      <c r="G66" s="157"/>
    </row>
    <row r="67" spans="1:7" ht="12.75">
      <c r="A67" s="737" t="s">
        <v>557</v>
      </c>
      <c r="B67" s="740"/>
      <c r="C67" s="445"/>
      <c r="D67" s="465"/>
      <c r="E67" s="748"/>
      <c r="F67" s="158"/>
      <c r="G67" s="157"/>
    </row>
    <row r="68" spans="1:7" ht="12.75">
      <c r="A68" s="738"/>
      <c r="B68" s="741"/>
      <c r="C68" s="446"/>
      <c r="D68" s="466"/>
      <c r="E68" s="749"/>
      <c r="F68" s="158"/>
      <c r="G68" s="157"/>
    </row>
    <row r="69" spans="1:7" ht="12.75">
      <c r="A69" s="738"/>
      <c r="B69" s="741"/>
      <c r="C69" s="446"/>
      <c r="D69" s="467"/>
      <c r="E69" s="749"/>
      <c r="F69" s="158"/>
      <c r="G69" s="157"/>
    </row>
    <row r="70" spans="1:7" ht="12.75">
      <c r="A70" s="738"/>
      <c r="B70" s="741"/>
      <c r="C70" s="446"/>
      <c r="D70" s="467"/>
      <c r="E70" s="749"/>
      <c r="F70" s="158"/>
      <c r="G70" s="157"/>
    </row>
    <row r="71" spans="1:7" ht="12.75">
      <c r="A71" s="739"/>
      <c r="B71" s="741"/>
      <c r="C71" s="447"/>
      <c r="D71" s="468"/>
      <c r="E71" s="750"/>
      <c r="F71" s="158"/>
      <c r="G71" s="157"/>
    </row>
    <row r="72" spans="1:7" ht="12.75">
      <c r="A72" s="747" t="s">
        <v>335</v>
      </c>
      <c r="B72" s="754"/>
      <c r="C72" s="754"/>
      <c r="D72" s="754"/>
      <c r="E72" s="755"/>
      <c r="F72" s="158">
        <f>LEN(B72)</f>
        <v>0</v>
      </c>
      <c r="G72" s="157"/>
    </row>
    <row r="73" spans="1:7" ht="12.75">
      <c r="A73" s="747"/>
      <c r="B73" s="742"/>
      <c r="C73" s="742"/>
      <c r="D73" s="742"/>
      <c r="E73" s="743"/>
      <c r="F73" s="158">
        <f>LEN(B73)</f>
        <v>0</v>
      </c>
      <c r="G73" s="157"/>
    </row>
    <row r="74" spans="1:7" ht="12.75">
      <c r="A74" s="747"/>
      <c r="B74" s="742"/>
      <c r="C74" s="742"/>
      <c r="D74" s="742"/>
      <c r="E74" s="743"/>
      <c r="F74" s="158">
        <f>LEN(B74)</f>
        <v>0</v>
      </c>
      <c r="G74" s="157"/>
    </row>
    <row r="75" spans="1:7" ht="39" thickBot="1">
      <c r="A75" s="448" t="s">
        <v>336</v>
      </c>
      <c r="B75" s="752"/>
      <c r="C75" s="752"/>
      <c r="D75" s="752"/>
      <c r="E75" s="753"/>
      <c r="F75" s="158">
        <f>LEN(B75)</f>
        <v>0</v>
      </c>
      <c r="G75" s="157"/>
    </row>
    <row r="76" spans="1:7" ht="13.5" thickBot="1">
      <c r="A76" s="751"/>
      <c r="B76" s="751"/>
      <c r="C76" s="751"/>
      <c r="D76" s="751"/>
      <c r="E76" s="751"/>
      <c r="F76" s="158"/>
      <c r="G76" s="157"/>
    </row>
    <row r="77" spans="1:6" ht="12.75">
      <c r="A77" s="737" t="s">
        <v>558</v>
      </c>
      <c r="B77" s="740"/>
      <c r="C77" s="445"/>
      <c r="D77" s="465"/>
      <c r="E77" s="748"/>
      <c r="F77" s="132"/>
    </row>
    <row r="78" spans="1:6" ht="12.75">
      <c r="A78" s="738"/>
      <c r="B78" s="741"/>
      <c r="C78" s="446"/>
      <c r="D78" s="466"/>
      <c r="E78" s="749"/>
      <c r="F78" s="132"/>
    </row>
    <row r="79" spans="1:6" ht="12.75">
      <c r="A79" s="738"/>
      <c r="B79" s="741"/>
      <c r="C79" s="446"/>
      <c r="D79" s="467"/>
      <c r="E79" s="749"/>
      <c r="F79" s="132"/>
    </row>
    <row r="80" spans="1:6" ht="12.75">
      <c r="A80" s="738"/>
      <c r="B80" s="741"/>
      <c r="C80" s="446"/>
      <c r="D80" s="467"/>
      <c r="E80" s="749"/>
      <c r="F80" s="132"/>
    </row>
    <row r="81" spans="1:6" ht="12.75">
      <c r="A81" s="739"/>
      <c r="B81" s="741"/>
      <c r="C81" s="447"/>
      <c r="D81" s="468"/>
      <c r="E81" s="750"/>
      <c r="F81" s="132"/>
    </row>
    <row r="82" spans="1:7" ht="12.75">
      <c r="A82" s="747" t="s">
        <v>335</v>
      </c>
      <c r="B82" s="754"/>
      <c r="C82" s="754"/>
      <c r="D82" s="754"/>
      <c r="E82" s="755"/>
      <c r="F82" s="158">
        <f>LEN(B82)</f>
        <v>0</v>
      </c>
      <c r="G82" s="157"/>
    </row>
    <row r="83" spans="1:7" ht="12.75">
      <c r="A83" s="747"/>
      <c r="B83" s="742"/>
      <c r="C83" s="742"/>
      <c r="D83" s="742"/>
      <c r="E83" s="743"/>
      <c r="F83" s="158">
        <f>LEN(B83)</f>
        <v>0</v>
      </c>
      <c r="G83" s="157"/>
    </row>
    <row r="84" spans="1:7" ht="12.75">
      <c r="A84" s="747"/>
      <c r="B84" s="742"/>
      <c r="C84" s="742"/>
      <c r="D84" s="742"/>
      <c r="E84" s="743"/>
      <c r="F84" s="158">
        <f>LEN(B84)</f>
        <v>0</v>
      </c>
      <c r="G84" s="157"/>
    </row>
    <row r="85" spans="1:7" ht="39" thickBot="1">
      <c r="A85" s="448" t="s">
        <v>336</v>
      </c>
      <c r="B85" s="752"/>
      <c r="C85" s="752"/>
      <c r="D85" s="752"/>
      <c r="E85" s="753"/>
      <c r="F85" s="158">
        <f>LEN(B85)</f>
        <v>0</v>
      </c>
      <c r="G85" s="157"/>
    </row>
    <row r="86" spans="1:7" ht="13.5" thickBot="1">
      <c r="A86" s="751"/>
      <c r="B86" s="751"/>
      <c r="C86" s="751"/>
      <c r="D86" s="751"/>
      <c r="E86" s="751"/>
      <c r="F86" s="158"/>
      <c r="G86" s="157"/>
    </row>
    <row r="87" spans="1:6" ht="12.75">
      <c r="A87" s="737" t="s">
        <v>559</v>
      </c>
      <c r="B87" s="740"/>
      <c r="C87" s="445"/>
      <c r="D87" s="465"/>
      <c r="E87" s="748"/>
      <c r="F87" s="132"/>
    </row>
    <row r="88" spans="1:6" ht="12.75">
      <c r="A88" s="738"/>
      <c r="B88" s="741"/>
      <c r="C88" s="446"/>
      <c r="D88" s="466"/>
      <c r="E88" s="749"/>
      <c r="F88" s="132"/>
    </row>
    <row r="89" spans="1:6" ht="12.75">
      <c r="A89" s="738"/>
      <c r="B89" s="741"/>
      <c r="C89" s="446"/>
      <c r="D89" s="467"/>
      <c r="E89" s="749"/>
      <c r="F89" s="132"/>
    </row>
    <row r="90" spans="1:6" ht="12.75">
      <c r="A90" s="738"/>
      <c r="B90" s="741"/>
      <c r="C90" s="446"/>
      <c r="D90" s="467"/>
      <c r="E90" s="749"/>
      <c r="F90" s="132"/>
    </row>
    <row r="91" spans="1:6" ht="12.75">
      <c r="A91" s="739"/>
      <c r="B91" s="741"/>
      <c r="C91" s="447"/>
      <c r="D91" s="468"/>
      <c r="E91" s="750"/>
      <c r="F91" s="132"/>
    </row>
    <row r="92" spans="1:7" ht="12.75">
      <c r="A92" s="747" t="s">
        <v>335</v>
      </c>
      <c r="B92" s="754"/>
      <c r="C92" s="754"/>
      <c r="D92" s="754"/>
      <c r="E92" s="755"/>
      <c r="F92" s="158">
        <f>LEN(B92)</f>
        <v>0</v>
      </c>
      <c r="G92" s="157"/>
    </row>
    <row r="93" spans="1:7" ht="12.75">
      <c r="A93" s="747"/>
      <c r="B93" s="742"/>
      <c r="C93" s="742"/>
      <c r="D93" s="742"/>
      <c r="E93" s="743"/>
      <c r="F93" s="158">
        <f>LEN(B93)</f>
        <v>0</v>
      </c>
      <c r="G93" s="157"/>
    </row>
    <row r="94" spans="1:7" ht="12.75">
      <c r="A94" s="747"/>
      <c r="B94" s="742"/>
      <c r="C94" s="742"/>
      <c r="D94" s="742"/>
      <c r="E94" s="743"/>
      <c r="F94" s="158">
        <f>LEN(B94)</f>
        <v>0</v>
      </c>
      <c r="G94" s="157"/>
    </row>
    <row r="95" spans="1:7" ht="39" thickBot="1">
      <c r="A95" s="448" t="s">
        <v>336</v>
      </c>
      <c r="B95" s="752"/>
      <c r="C95" s="752"/>
      <c r="D95" s="752"/>
      <c r="E95" s="753"/>
      <c r="F95" s="158">
        <f>LEN(B95)</f>
        <v>0</v>
      </c>
      <c r="G95" s="157"/>
    </row>
    <row r="96" spans="1:7" ht="13.5" thickBot="1">
      <c r="A96" s="751"/>
      <c r="B96" s="751"/>
      <c r="C96" s="751"/>
      <c r="D96" s="751"/>
      <c r="E96" s="751"/>
      <c r="F96" s="158"/>
      <c r="G96" s="157"/>
    </row>
    <row r="97" spans="1:6" ht="12.75">
      <c r="A97" s="737" t="s">
        <v>560</v>
      </c>
      <c r="B97" s="740"/>
      <c r="C97" s="445"/>
      <c r="D97" s="465"/>
      <c r="E97" s="748"/>
      <c r="F97" s="132"/>
    </row>
    <row r="98" spans="1:6" ht="12.75">
      <c r="A98" s="738"/>
      <c r="B98" s="741"/>
      <c r="C98" s="446"/>
      <c r="D98" s="466"/>
      <c r="E98" s="749"/>
      <c r="F98" s="132"/>
    </row>
    <row r="99" spans="1:6" ht="12.75">
      <c r="A99" s="738"/>
      <c r="B99" s="741"/>
      <c r="C99" s="446"/>
      <c r="D99" s="467"/>
      <c r="E99" s="749"/>
      <c r="F99" s="132"/>
    </row>
    <row r="100" spans="1:6" ht="12.75">
      <c r="A100" s="738"/>
      <c r="B100" s="741"/>
      <c r="C100" s="446"/>
      <c r="D100" s="467"/>
      <c r="E100" s="749"/>
      <c r="F100" s="132"/>
    </row>
    <row r="101" spans="1:6" ht="12.75">
      <c r="A101" s="739"/>
      <c r="B101" s="741"/>
      <c r="C101" s="447"/>
      <c r="D101" s="468"/>
      <c r="E101" s="750"/>
      <c r="F101" s="132"/>
    </row>
    <row r="102" spans="1:7" ht="12.75" customHeight="1">
      <c r="A102" s="747" t="s">
        <v>335</v>
      </c>
      <c r="B102" s="754"/>
      <c r="C102" s="754"/>
      <c r="D102" s="754"/>
      <c r="E102" s="755"/>
      <c r="F102" s="158">
        <f>LEN(B102)</f>
        <v>0</v>
      </c>
      <c r="G102" s="157"/>
    </row>
    <row r="103" spans="1:7" ht="12.75">
      <c r="A103" s="747"/>
      <c r="B103" s="742"/>
      <c r="C103" s="742"/>
      <c r="D103" s="742"/>
      <c r="E103" s="743"/>
      <c r="F103" s="158">
        <f>LEN(B103)</f>
        <v>0</v>
      </c>
      <c r="G103" s="157"/>
    </row>
    <row r="104" spans="1:7" ht="12.75">
      <c r="A104" s="747"/>
      <c r="B104" s="742"/>
      <c r="C104" s="742"/>
      <c r="D104" s="742"/>
      <c r="E104" s="743"/>
      <c r="F104" s="158">
        <f>LEN(B104)</f>
        <v>0</v>
      </c>
      <c r="G104" s="157"/>
    </row>
    <row r="105" spans="1:7" ht="39" thickBot="1">
      <c r="A105" s="448" t="s">
        <v>336</v>
      </c>
      <c r="B105" s="752"/>
      <c r="C105" s="752"/>
      <c r="D105" s="752"/>
      <c r="E105" s="753"/>
      <c r="F105" s="158">
        <f>LEN(B105)</f>
        <v>0</v>
      </c>
      <c r="G105" s="157"/>
    </row>
    <row r="106" spans="1:7" ht="13.5" thickBot="1">
      <c r="A106" s="751"/>
      <c r="B106" s="751"/>
      <c r="C106" s="751"/>
      <c r="D106" s="751"/>
      <c r="E106" s="751"/>
      <c r="F106" s="158"/>
      <c r="G106" s="157"/>
    </row>
    <row r="107" spans="1:6" ht="12.75">
      <c r="A107" s="737" t="s">
        <v>561</v>
      </c>
      <c r="B107" s="740"/>
      <c r="C107" s="445"/>
      <c r="D107" s="465"/>
      <c r="E107" s="748"/>
      <c r="F107" s="132"/>
    </row>
    <row r="108" spans="1:6" ht="12.75">
      <c r="A108" s="738"/>
      <c r="B108" s="741"/>
      <c r="C108" s="446"/>
      <c r="D108" s="466"/>
      <c r="E108" s="749"/>
      <c r="F108" s="132"/>
    </row>
    <row r="109" spans="1:6" ht="12.75">
      <c r="A109" s="738"/>
      <c r="B109" s="741"/>
      <c r="C109" s="446"/>
      <c r="D109" s="467"/>
      <c r="E109" s="749"/>
      <c r="F109" s="132"/>
    </row>
    <row r="110" spans="1:6" ht="12.75">
      <c r="A110" s="738"/>
      <c r="B110" s="741"/>
      <c r="C110" s="446"/>
      <c r="D110" s="467"/>
      <c r="E110" s="749"/>
      <c r="F110" s="132"/>
    </row>
    <row r="111" spans="1:6" ht="12.75">
      <c r="A111" s="739"/>
      <c r="B111" s="741"/>
      <c r="C111" s="447"/>
      <c r="D111" s="468"/>
      <c r="E111" s="750"/>
      <c r="F111" s="132"/>
    </row>
    <row r="112" spans="1:7" ht="12.75">
      <c r="A112" s="747" t="s">
        <v>335</v>
      </c>
      <c r="B112" s="754"/>
      <c r="C112" s="754"/>
      <c r="D112" s="754"/>
      <c r="E112" s="755"/>
      <c r="F112" s="158">
        <f>LEN(B112)</f>
        <v>0</v>
      </c>
      <c r="G112" s="157"/>
    </row>
    <row r="113" spans="1:7" ht="12.75">
      <c r="A113" s="747"/>
      <c r="B113" s="742"/>
      <c r="C113" s="742"/>
      <c r="D113" s="742"/>
      <c r="E113" s="743"/>
      <c r="F113" s="158">
        <f>LEN(B113)</f>
        <v>0</v>
      </c>
      <c r="G113" s="157"/>
    </row>
    <row r="114" spans="1:7" ht="12.75">
      <c r="A114" s="747"/>
      <c r="B114" s="742"/>
      <c r="C114" s="742"/>
      <c r="D114" s="742"/>
      <c r="E114" s="743"/>
      <c r="F114" s="158">
        <f>LEN(B114)</f>
        <v>0</v>
      </c>
      <c r="G114" s="157"/>
    </row>
    <row r="115" spans="1:7" ht="39" thickBot="1">
      <c r="A115" s="448" t="s">
        <v>336</v>
      </c>
      <c r="B115" s="752"/>
      <c r="C115" s="752"/>
      <c r="D115" s="752"/>
      <c r="E115" s="753"/>
      <c r="F115" s="158">
        <f>LEN(B115)</f>
        <v>0</v>
      </c>
      <c r="G115" s="157"/>
    </row>
    <row r="116" spans="1:7" ht="13.5" thickBot="1">
      <c r="A116" s="751"/>
      <c r="B116" s="751"/>
      <c r="C116" s="751"/>
      <c r="D116" s="751"/>
      <c r="E116" s="751"/>
      <c r="F116" s="158"/>
      <c r="G116" s="157"/>
    </row>
    <row r="117" spans="1:6" ht="12.75">
      <c r="A117" s="737" t="s">
        <v>562</v>
      </c>
      <c r="B117" s="740"/>
      <c r="C117" s="445"/>
      <c r="D117" s="465"/>
      <c r="E117" s="748"/>
      <c r="F117" s="132"/>
    </row>
    <row r="118" spans="1:6" ht="12.75">
      <c r="A118" s="738"/>
      <c r="B118" s="741"/>
      <c r="C118" s="446"/>
      <c r="D118" s="466"/>
      <c r="E118" s="749"/>
      <c r="F118" s="132"/>
    </row>
    <row r="119" spans="1:6" ht="12.75">
      <c r="A119" s="738"/>
      <c r="B119" s="741"/>
      <c r="C119" s="446"/>
      <c r="D119" s="467"/>
      <c r="E119" s="749"/>
      <c r="F119" s="132"/>
    </row>
    <row r="120" spans="1:6" ht="12.75">
      <c r="A120" s="738"/>
      <c r="B120" s="741"/>
      <c r="C120" s="446"/>
      <c r="D120" s="467"/>
      <c r="E120" s="749"/>
      <c r="F120" s="132"/>
    </row>
    <row r="121" spans="1:6" ht="12.75">
      <c r="A121" s="739"/>
      <c r="B121" s="741"/>
      <c r="C121" s="447"/>
      <c r="D121" s="468"/>
      <c r="E121" s="750"/>
      <c r="F121" s="132"/>
    </row>
    <row r="122" spans="1:7" ht="12.75">
      <c r="A122" s="747" t="s">
        <v>335</v>
      </c>
      <c r="B122" s="754"/>
      <c r="C122" s="754"/>
      <c r="D122" s="754"/>
      <c r="E122" s="755"/>
      <c r="F122" s="158">
        <f>LEN(B122)</f>
        <v>0</v>
      </c>
      <c r="G122" s="157"/>
    </row>
    <row r="123" spans="1:7" ht="12.75">
      <c r="A123" s="747"/>
      <c r="B123" s="742"/>
      <c r="C123" s="742"/>
      <c r="D123" s="742"/>
      <c r="E123" s="743"/>
      <c r="F123" s="158">
        <f>LEN(B123)</f>
        <v>0</v>
      </c>
      <c r="G123" s="157"/>
    </row>
    <row r="124" spans="1:7" ht="12.75">
      <c r="A124" s="747"/>
      <c r="B124" s="742"/>
      <c r="C124" s="742"/>
      <c r="D124" s="742"/>
      <c r="E124" s="743"/>
      <c r="F124" s="158">
        <f>LEN(B124)</f>
        <v>0</v>
      </c>
      <c r="G124" s="157"/>
    </row>
    <row r="125" spans="1:7" ht="39" thickBot="1">
      <c r="A125" s="448" t="s">
        <v>336</v>
      </c>
      <c r="B125" s="752"/>
      <c r="C125" s="752"/>
      <c r="D125" s="752"/>
      <c r="E125" s="753"/>
      <c r="F125" s="158">
        <f>LEN(B125)</f>
        <v>0</v>
      </c>
      <c r="G125" s="157"/>
    </row>
    <row r="126" spans="1:7" ht="13.5" thickBot="1">
      <c r="A126" s="751"/>
      <c r="B126" s="751"/>
      <c r="C126" s="751"/>
      <c r="D126" s="751"/>
      <c r="E126" s="751"/>
      <c r="F126" s="158"/>
      <c r="G126" s="157"/>
    </row>
    <row r="127" spans="1:6" ht="12.75">
      <c r="A127" s="737" t="s">
        <v>563</v>
      </c>
      <c r="B127" s="740"/>
      <c r="C127" s="445"/>
      <c r="D127" s="465"/>
      <c r="E127" s="748"/>
      <c r="F127" s="132"/>
    </row>
    <row r="128" spans="1:6" ht="12.75">
      <c r="A128" s="738"/>
      <c r="B128" s="741"/>
      <c r="C128" s="446"/>
      <c r="D128" s="466"/>
      <c r="E128" s="749"/>
      <c r="F128" s="132"/>
    </row>
    <row r="129" spans="1:6" ht="12.75">
      <c r="A129" s="738"/>
      <c r="B129" s="741"/>
      <c r="C129" s="446"/>
      <c r="D129" s="467"/>
      <c r="E129" s="749"/>
      <c r="F129" s="132"/>
    </row>
    <row r="130" spans="1:6" ht="12.75">
      <c r="A130" s="738"/>
      <c r="B130" s="741"/>
      <c r="C130" s="446"/>
      <c r="D130" s="467"/>
      <c r="E130" s="749"/>
      <c r="F130" s="132"/>
    </row>
    <row r="131" spans="1:6" ht="12.75">
      <c r="A131" s="739"/>
      <c r="B131" s="741"/>
      <c r="C131" s="447"/>
      <c r="D131" s="468"/>
      <c r="E131" s="750"/>
      <c r="F131" s="132"/>
    </row>
    <row r="132" spans="1:7" ht="12.75">
      <c r="A132" s="747" t="s">
        <v>335</v>
      </c>
      <c r="B132" s="754"/>
      <c r="C132" s="754"/>
      <c r="D132" s="754"/>
      <c r="E132" s="755"/>
      <c r="F132" s="158">
        <f>LEN(B132)</f>
        <v>0</v>
      </c>
      <c r="G132" s="157"/>
    </row>
    <row r="133" spans="1:7" ht="12.75">
      <c r="A133" s="747"/>
      <c r="B133" s="742"/>
      <c r="C133" s="742"/>
      <c r="D133" s="742"/>
      <c r="E133" s="743"/>
      <c r="F133" s="158">
        <f>LEN(B133)</f>
        <v>0</v>
      </c>
      <c r="G133" s="157"/>
    </row>
    <row r="134" spans="1:7" ht="12.75">
      <c r="A134" s="747"/>
      <c r="B134" s="742"/>
      <c r="C134" s="742"/>
      <c r="D134" s="742"/>
      <c r="E134" s="743"/>
      <c r="F134" s="158">
        <f>LEN(B134)</f>
        <v>0</v>
      </c>
      <c r="G134" s="157"/>
    </row>
    <row r="135" spans="1:7" ht="39" thickBot="1">
      <c r="A135" s="448" t="s">
        <v>336</v>
      </c>
      <c r="B135" s="752"/>
      <c r="C135" s="752"/>
      <c r="D135" s="752"/>
      <c r="E135" s="753"/>
      <c r="F135" s="158">
        <f>LEN(B135)</f>
        <v>0</v>
      </c>
      <c r="G135" s="157"/>
    </row>
    <row r="136" spans="1:7" ht="13.5" thickBot="1">
      <c r="A136" s="751"/>
      <c r="B136" s="751"/>
      <c r="C136" s="751"/>
      <c r="D136" s="751"/>
      <c r="E136" s="751"/>
      <c r="F136" s="158"/>
      <c r="G136" s="157"/>
    </row>
    <row r="137" spans="1:6" ht="12.75">
      <c r="A137" s="737" t="s">
        <v>564</v>
      </c>
      <c r="B137" s="740"/>
      <c r="C137" s="445"/>
      <c r="D137" s="465"/>
      <c r="E137" s="748"/>
      <c r="F137" s="132"/>
    </row>
    <row r="138" spans="1:6" ht="12.75">
      <c r="A138" s="738"/>
      <c r="B138" s="741"/>
      <c r="C138" s="446"/>
      <c r="D138" s="466"/>
      <c r="E138" s="749"/>
      <c r="F138" s="132"/>
    </row>
    <row r="139" spans="1:6" ht="12.75">
      <c r="A139" s="738"/>
      <c r="B139" s="741"/>
      <c r="C139" s="446"/>
      <c r="D139" s="467"/>
      <c r="E139" s="749"/>
      <c r="F139" s="132"/>
    </row>
    <row r="140" spans="1:6" ht="12.75">
      <c r="A140" s="738"/>
      <c r="B140" s="741"/>
      <c r="C140" s="446"/>
      <c r="D140" s="467"/>
      <c r="E140" s="749"/>
      <c r="F140" s="132"/>
    </row>
    <row r="141" spans="1:6" ht="12.75">
      <c r="A141" s="739"/>
      <c r="B141" s="741"/>
      <c r="C141" s="447"/>
      <c r="D141" s="468"/>
      <c r="E141" s="750"/>
      <c r="F141" s="132"/>
    </row>
    <row r="142" spans="1:7" ht="12.75">
      <c r="A142" s="747" t="s">
        <v>335</v>
      </c>
      <c r="B142" s="754"/>
      <c r="C142" s="754"/>
      <c r="D142" s="754"/>
      <c r="E142" s="755"/>
      <c r="F142" s="158">
        <f>LEN(B142)</f>
        <v>0</v>
      </c>
      <c r="G142" s="157"/>
    </row>
    <row r="143" spans="1:7" ht="12.75">
      <c r="A143" s="747"/>
      <c r="B143" s="742"/>
      <c r="C143" s="742"/>
      <c r="D143" s="742"/>
      <c r="E143" s="743"/>
      <c r="F143" s="158">
        <f>LEN(B143)</f>
        <v>0</v>
      </c>
      <c r="G143" s="157"/>
    </row>
    <row r="144" spans="1:7" ht="12.75">
      <c r="A144" s="747"/>
      <c r="B144" s="742"/>
      <c r="C144" s="742"/>
      <c r="D144" s="742"/>
      <c r="E144" s="743"/>
      <c r="F144" s="158">
        <f>LEN(B144)</f>
        <v>0</v>
      </c>
      <c r="G144" s="157"/>
    </row>
    <row r="145" spans="1:7" ht="39" thickBot="1">
      <c r="A145" s="448" t="s">
        <v>336</v>
      </c>
      <c r="B145" s="752"/>
      <c r="C145" s="752"/>
      <c r="D145" s="752"/>
      <c r="E145" s="753"/>
      <c r="F145" s="158">
        <f>LEN(B145)</f>
        <v>0</v>
      </c>
      <c r="G145" s="157"/>
    </row>
    <row r="146" spans="1:7" ht="13.5" thickBot="1">
      <c r="A146" s="751"/>
      <c r="B146" s="751"/>
      <c r="C146" s="751"/>
      <c r="D146" s="751"/>
      <c r="E146" s="751"/>
      <c r="F146" s="158"/>
      <c r="G146" s="157"/>
    </row>
    <row r="147" spans="1:6" ht="12.75">
      <c r="A147" s="737" t="s">
        <v>565</v>
      </c>
      <c r="B147" s="740"/>
      <c r="C147" s="445"/>
      <c r="D147" s="465"/>
      <c r="E147" s="748"/>
      <c r="F147" s="132"/>
    </row>
    <row r="148" spans="1:6" ht="12.75">
      <c r="A148" s="738"/>
      <c r="B148" s="741"/>
      <c r="C148" s="446"/>
      <c r="D148" s="466"/>
      <c r="E148" s="749"/>
      <c r="F148" s="132"/>
    </row>
    <row r="149" spans="1:6" ht="12.75">
      <c r="A149" s="738"/>
      <c r="B149" s="741"/>
      <c r="C149" s="446"/>
      <c r="D149" s="467"/>
      <c r="E149" s="749"/>
      <c r="F149" s="132"/>
    </row>
    <row r="150" spans="1:6" ht="12.75">
      <c r="A150" s="738"/>
      <c r="B150" s="741"/>
      <c r="C150" s="446"/>
      <c r="D150" s="467"/>
      <c r="E150" s="749"/>
      <c r="F150" s="132"/>
    </row>
    <row r="151" spans="1:6" ht="12.75">
      <c r="A151" s="739"/>
      <c r="B151" s="741"/>
      <c r="C151" s="447"/>
      <c r="D151" s="468"/>
      <c r="E151" s="750"/>
      <c r="F151" s="132"/>
    </row>
    <row r="152" spans="1:7" ht="12.75">
      <c r="A152" s="747" t="s">
        <v>335</v>
      </c>
      <c r="B152" s="754"/>
      <c r="C152" s="754"/>
      <c r="D152" s="754"/>
      <c r="E152" s="755"/>
      <c r="F152" s="158">
        <f>LEN(B152)</f>
        <v>0</v>
      </c>
      <c r="G152" s="157"/>
    </row>
    <row r="153" spans="1:7" ht="12.75">
      <c r="A153" s="747"/>
      <c r="B153" s="742"/>
      <c r="C153" s="742"/>
      <c r="D153" s="742"/>
      <c r="E153" s="743"/>
      <c r="F153" s="158">
        <f>LEN(B153)</f>
        <v>0</v>
      </c>
      <c r="G153" s="157"/>
    </row>
    <row r="154" spans="1:7" ht="12.75">
      <c r="A154" s="747"/>
      <c r="B154" s="742"/>
      <c r="C154" s="742"/>
      <c r="D154" s="742"/>
      <c r="E154" s="743"/>
      <c r="F154" s="158">
        <f>LEN(B154)</f>
        <v>0</v>
      </c>
      <c r="G154" s="157"/>
    </row>
    <row r="155" spans="1:7" ht="39" thickBot="1">
      <c r="A155" s="448" t="s">
        <v>336</v>
      </c>
      <c r="B155" s="752"/>
      <c r="C155" s="752"/>
      <c r="D155" s="752"/>
      <c r="E155" s="753"/>
      <c r="F155" s="158">
        <f>LEN(B155)</f>
        <v>0</v>
      </c>
      <c r="G155" s="157"/>
    </row>
    <row r="156" spans="1:6" ht="18" customHeight="1" thickBot="1">
      <c r="A156" s="746"/>
      <c r="B156" s="746"/>
      <c r="C156" s="746"/>
      <c r="D156" s="746"/>
      <c r="E156" s="746"/>
      <c r="F156" s="132"/>
    </row>
    <row r="157" spans="1:6" ht="26.25" customHeight="1" thickBot="1">
      <c r="A157" s="771" t="s">
        <v>337</v>
      </c>
      <c r="B157" s="772"/>
      <c r="C157" s="772"/>
      <c r="D157" s="772"/>
      <c r="E157" s="773"/>
      <c r="F157" s="132"/>
    </row>
    <row r="158" spans="1:6" ht="54" customHeight="1">
      <c r="A158" s="768"/>
      <c r="B158" s="769"/>
      <c r="C158" s="769"/>
      <c r="D158" s="769"/>
      <c r="E158" s="770"/>
      <c r="F158" s="132">
        <f>LEN(A158)</f>
        <v>0</v>
      </c>
    </row>
    <row r="159" spans="1:6" ht="46.5" customHeight="1" thickBot="1">
      <c r="A159" s="744"/>
      <c r="B159" s="745"/>
      <c r="C159" s="745"/>
      <c r="D159" s="745"/>
      <c r="E159" s="725"/>
      <c r="F159" s="132">
        <f>LEN(A159)</f>
        <v>0</v>
      </c>
    </row>
    <row r="160" spans="1:5" ht="12.75">
      <c r="A160" s="111"/>
      <c r="B160" s="149"/>
      <c r="C160" s="1"/>
      <c r="D160" s="1"/>
      <c r="E160" s="1"/>
    </row>
    <row r="161" spans="1:5" ht="12.75">
      <c r="A161" s="111"/>
      <c r="B161" s="149"/>
      <c r="C161" s="1"/>
      <c r="D161" s="1"/>
      <c r="E161" s="1"/>
    </row>
    <row r="162" spans="1:5" ht="13.5" customHeight="1">
      <c r="A162" s="111"/>
      <c r="B162" s="149"/>
      <c r="C162" s="1"/>
      <c r="D162" s="1"/>
      <c r="E162" s="1"/>
    </row>
    <row r="163" spans="1:5" ht="12.75">
      <c r="A163" s="111"/>
      <c r="B163" s="149"/>
      <c r="C163" s="1"/>
      <c r="D163" s="1"/>
      <c r="E163" s="1"/>
    </row>
    <row r="164" spans="1:5" ht="12.75">
      <c r="A164" s="111"/>
      <c r="B164" s="149"/>
      <c r="C164" s="1"/>
      <c r="D164" s="1"/>
      <c r="E164" s="1"/>
    </row>
    <row r="165" spans="1:5" ht="12.75">
      <c r="A165" s="111"/>
      <c r="B165" s="149"/>
      <c r="C165" s="1"/>
      <c r="D165" s="1"/>
      <c r="E165" s="1"/>
    </row>
    <row r="166" spans="1:5" ht="12.75">
      <c r="A166" s="111"/>
      <c r="B166" s="149"/>
      <c r="C166" s="1"/>
      <c r="D166" s="1"/>
      <c r="E166" s="1"/>
    </row>
    <row r="167" spans="1:5" ht="12.75">
      <c r="A167" s="111"/>
      <c r="B167" s="149"/>
      <c r="C167" s="1"/>
      <c r="D167" s="1"/>
      <c r="E167" s="1"/>
    </row>
    <row r="168" spans="1:5" ht="12.75">
      <c r="A168" s="111"/>
      <c r="B168" s="149"/>
      <c r="C168" s="1"/>
      <c r="D168" s="1"/>
      <c r="E168" s="1"/>
    </row>
    <row r="169" spans="1:5" ht="12.75">
      <c r="A169" s="111"/>
      <c r="B169" s="149"/>
      <c r="C169" s="1"/>
      <c r="D169" s="1"/>
      <c r="E169" s="1"/>
    </row>
    <row r="170" spans="1:5" ht="12.75">
      <c r="A170" s="111"/>
      <c r="B170" s="149"/>
      <c r="C170" s="1"/>
      <c r="D170" s="1"/>
      <c r="E170" s="1"/>
    </row>
    <row r="171" spans="1:5" ht="12.75">
      <c r="A171" s="111"/>
      <c r="B171" s="149"/>
      <c r="C171" s="1"/>
      <c r="D171" s="1"/>
      <c r="E171" s="1"/>
    </row>
    <row r="172" spans="1:5" ht="12.75">
      <c r="A172" s="111"/>
      <c r="B172" s="149"/>
      <c r="C172" s="1"/>
      <c r="D172" s="1"/>
      <c r="E172" s="1"/>
    </row>
    <row r="173" spans="1:5" ht="12.75">
      <c r="A173" s="111"/>
      <c r="B173" s="149"/>
      <c r="C173" s="1"/>
      <c r="D173" s="1"/>
      <c r="E173" s="1"/>
    </row>
    <row r="174" spans="1:5" ht="12.75">
      <c r="A174" s="111"/>
      <c r="B174" s="149"/>
      <c r="C174" s="1"/>
      <c r="D174" s="1"/>
      <c r="E174" s="1"/>
    </row>
    <row r="175" spans="1:5" ht="12.75">
      <c r="A175" s="111"/>
      <c r="B175" s="149"/>
      <c r="C175" s="1"/>
      <c r="D175" s="1"/>
      <c r="E175" s="1"/>
    </row>
    <row r="176" spans="1:5" ht="12.75">
      <c r="A176" s="111"/>
      <c r="B176" s="149"/>
      <c r="C176" s="1"/>
      <c r="D176" s="1"/>
      <c r="E176" s="1"/>
    </row>
    <row r="177" spans="1:5" ht="12.75">
      <c r="A177" s="111"/>
      <c r="B177" s="149"/>
      <c r="C177" s="1"/>
      <c r="D177" s="1"/>
      <c r="E177" s="1"/>
    </row>
    <row r="178" spans="1:5" ht="12.75">
      <c r="A178" s="111"/>
      <c r="B178" s="149"/>
      <c r="C178" s="1"/>
      <c r="D178" s="1"/>
      <c r="E178" s="1"/>
    </row>
    <row r="179" spans="1:5" ht="12.75">
      <c r="A179" s="111"/>
      <c r="B179" s="149"/>
      <c r="C179" s="1"/>
      <c r="D179" s="1"/>
      <c r="E179" s="1"/>
    </row>
    <row r="180" spans="1:5" ht="12.75">
      <c r="A180" s="111"/>
      <c r="B180" s="149"/>
      <c r="C180" s="1"/>
      <c r="D180" s="1"/>
      <c r="E180" s="1"/>
    </row>
    <row r="181" spans="1:5" ht="12.75">
      <c r="A181" s="111"/>
      <c r="B181" s="149"/>
      <c r="C181" s="1"/>
      <c r="D181" s="1"/>
      <c r="E181" s="1"/>
    </row>
    <row r="182" spans="1:5" ht="12.75">
      <c r="A182" s="111"/>
      <c r="B182" s="149"/>
      <c r="C182" s="1"/>
      <c r="D182" s="1"/>
      <c r="E182" s="1"/>
    </row>
    <row r="183" spans="1:5" ht="12.75">
      <c r="A183" s="111"/>
      <c r="B183" s="149"/>
      <c r="C183" s="1"/>
      <c r="D183" s="1"/>
      <c r="E183" s="1"/>
    </row>
    <row r="184" spans="1:5" ht="12.75">
      <c r="A184" s="111"/>
      <c r="B184" s="149"/>
      <c r="C184" s="1"/>
      <c r="D184" s="1"/>
      <c r="E184" s="1"/>
    </row>
    <row r="185" spans="1:5" ht="12.75">
      <c r="A185" s="111"/>
      <c r="B185" s="149"/>
      <c r="C185" s="1"/>
      <c r="D185" s="1"/>
      <c r="E185" s="1"/>
    </row>
    <row r="186" spans="1:5" ht="12.75">
      <c r="A186" s="111"/>
      <c r="B186" s="149"/>
      <c r="C186" s="1"/>
      <c r="D186" s="1"/>
      <c r="E186" s="1"/>
    </row>
    <row r="187" spans="1:5" ht="12.75">
      <c r="A187" s="111"/>
      <c r="B187" s="149"/>
      <c r="C187" s="1"/>
      <c r="D187" s="1"/>
      <c r="E187" s="1"/>
    </row>
    <row r="188" spans="1:5" ht="12.75">
      <c r="A188" s="111"/>
      <c r="B188" s="149"/>
      <c r="C188" s="1"/>
      <c r="D188" s="1"/>
      <c r="E188" s="1"/>
    </row>
    <row r="189" spans="1:5" ht="12.75">
      <c r="A189" s="111"/>
      <c r="B189" s="149"/>
      <c r="C189" s="1"/>
      <c r="D189" s="1"/>
      <c r="E189" s="1"/>
    </row>
    <row r="190" spans="1:5" ht="12.75">
      <c r="A190" s="111"/>
      <c r="B190" s="149"/>
      <c r="C190" s="1"/>
      <c r="D190" s="1"/>
      <c r="E190" s="1"/>
    </row>
    <row r="191" spans="1:5" ht="12.75">
      <c r="A191" s="111"/>
      <c r="B191" s="149"/>
      <c r="C191" s="1"/>
      <c r="D191" s="1"/>
      <c r="E191" s="1"/>
    </row>
    <row r="192" spans="1:5" ht="12.75">
      <c r="A192" s="111"/>
      <c r="B192" s="149"/>
      <c r="C192" s="1"/>
      <c r="D192" s="1"/>
      <c r="E192" s="1"/>
    </row>
    <row r="193" spans="1:5" ht="12.75">
      <c r="A193" s="111"/>
      <c r="B193" s="149"/>
      <c r="C193" s="1"/>
      <c r="D193" s="1"/>
      <c r="E193" s="1"/>
    </row>
    <row r="194" spans="1:5" ht="12.75">
      <c r="A194" s="111"/>
      <c r="B194" s="149"/>
      <c r="C194" s="1"/>
      <c r="D194" s="1"/>
      <c r="E194" s="1"/>
    </row>
    <row r="195" spans="1:5" ht="12.75">
      <c r="A195" s="111"/>
      <c r="B195" s="149"/>
      <c r="C195" s="1"/>
      <c r="D195" s="1"/>
      <c r="E195" s="1"/>
    </row>
    <row r="196" spans="1:5" ht="12.75">
      <c r="A196" s="111"/>
      <c r="B196" s="149"/>
      <c r="C196" s="1"/>
      <c r="D196" s="1"/>
      <c r="E196" s="1"/>
    </row>
    <row r="197" spans="1:5" ht="12.75">
      <c r="A197" s="111"/>
      <c r="B197" s="149"/>
      <c r="C197" s="1"/>
      <c r="D197" s="1"/>
      <c r="E197" s="1"/>
    </row>
    <row r="198" spans="1:5" ht="12.75">
      <c r="A198" s="111"/>
      <c r="B198" s="149"/>
      <c r="C198" s="1"/>
      <c r="D198" s="1"/>
      <c r="E198" s="1"/>
    </row>
    <row r="199" spans="1:5" ht="12.75">
      <c r="A199" s="111"/>
      <c r="B199" s="149"/>
      <c r="C199" s="1"/>
      <c r="D199" s="1"/>
      <c r="E199" s="1"/>
    </row>
    <row r="200" spans="1:5" ht="12.75">
      <c r="A200" s="111"/>
      <c r="B200" s="149"/>
      <c r="C200" s="1"/>
      <c r="D200" s="1"/>
      <c r="E200" s="1"/>
    </row>
    <row r="201" spans="1:5" ht="12.75">
      <c r="A201" s="111"/>
      <c r="B201" s="149"/>
      <c r="C201" s="1"/>
      <c r="D201" s="1"/>
      <c r="E201" s="1"/>
    </row>
    <row r="202" spans="1:5" ht="12.75">
      <c r="A202" s="111"/>
      <c r="B202" s="149"/>
      <c r="C202" s="1"/>
      <c r="D202" s="1"/>
      <c r="E202" s="1"/>
    </row>
    <row r="203" spans="1:5" ht="12.75">
      <c r="A203" s="111"/>
      <c r="B203" s="149"/>
      <c r="C203" s="1"/>
      <c r="D203" s="1"/>
      <c r="E203" s="1"/>
    </row>
    <row r="204" spans="1:5" ht="12.75">
      <c r="A204" s="111"/>
      <c r="B204" s="149"/>
      <c r="C204" s="1"/>
      <c r="D204" s="1"/>
      <c r="E204" s="1"/>
    </row>
    <row r="205" spans="1:5" ht="12.75">
      <c r="A205" s="111"/>
      <c r="B205" s="149"/>
      <c r="C205" s="1"/>
      <c r="D205" s="1"/>
      <c r="E205" s="1"/>
    </row>
    <row r="206" spans="1:5" ht="12.75">
      <c r="A206" s="111"/>
      <c r="B206" s="149"/>
      <c r="C206" s="1"/>
      <c r="D206" s="1"/>
      <c r="E206" s="1"/>
    </row>
    <row r="207" spans="1:5" ht="12.75">
      <c r="A207" s="111"/>
      <c r="B207" s="149"/>
      <c r="C207" s="1"/>
      <c r="D207" s="1"/>
      <c r="E207" s="1"/>
    </row>
    <row r="208" spans="1:5" ht="12.75">
      <c r="A208" s="111"/>
      <c r="B208" s="149"/>
      <c r="C208" s="1"/>
      <c r="D208" s="1"/>
      <c r="E208" s="1"/>
    </row>
    <row r="209" spans="1:5" ht="12.75">
      <c r="A209" s="111"/>
      <c r="B209" s="149"/>
      <c r="C209" s="1"/>
      <c r="D209" s="1"/>
      <c r="E209" s="1"/>
    </row>
    <row r="210" spans="1:5" ht="12.75">
      <c r="A210" s="111"/>
      <c r="B210" s="149"/>
      <c r="C210" s="1"/>
      <c r="D210" s="1"/>
      <c r="E210" s="1"/>
    </row>
    <row r="211" spans="1:5" ht="12.75">
      <c r="A211" s="111"/>
      <c r="B211" s="149"/>
      <c r="C211" s="1"/>
      <c r="D211" s="1"/>
      <c r="E211" s="1"/>
    </row>
    <row r="212" spans="1:5" ht="12.75">
      <c r="A212" s="111"/>
      <c r="B212" s="149"/>
      <c r="C212" s="1"/>
      <c r="D212" s="1"/>
      <c r="E212" s="1"/>
    </row>
    <row r="213" spans="1:5" ht="12.75">
      <c r="A213" s="111"/>
      <c r="B213" s="149"/>
      <c r="C213" s="1"/>
      <c r="D213" s="1"/>
      <c r="E213" s="1"/>
    </row>
    <row r="214" spans="1:5" ht="12.75">
      <c r="A214" s="111"/>
      <c r="B214" s="149"/>
      <c r="C214" s="1"/>
      <c r="D214" s="1"/>
      <c r="E214" s="1"/>
    </row>
    <row r="215" spans="1:5" ht="12.75">
      <c r="A215" s="111"/>
      <c r="B215" s="149"/>
      <c r="C215" s="1"/>
      <c r="D215" s="1"/>
      <c r="E215" s="1"/>
    </row>
    <row r="216" spans="1:5" ht="12.75">
      <c r="A216" s="111"/>
      <c r="B216" s="149"/>
      <c r="C216" s="1"/>
      <c r="D216" s="1"/>
      <c r="E216" s="1"/>
    </row>
    <row r="217" spans="1:5" ht="12.75">
      <c r="A217" s="111"/>
      <c r="B217" s="149"/>
      <c r="C217" s="1"/>
      <c r="D217" s="1"/>
      <c r="E217" s="1"/>
    </row>
    <row r="218" spans="1:5" ht="12.75">
      <c r="A218" s="111"/>
      <c r="B218" s="149"/>
      <c r="C218" s="1"/>
      <c r="D218" s="1"/>
      <c r="E218" s="1"/>
    </row>
    <row r="219" spans="1:5" ht="12.75">
      <c r="A219" s="111"/>
      <c r="B219" s="149"/>
      <c r="C219" s="1"/>
      <c r="D219" s="1"/>
      <c r="E219" s="1"/>
    </row>
    <row r="220" spans="1:5" ht="12.75">
      <c r="A220" s="111"/>
      <c r="B220" s="149"/>
      <c r="C220" s="1"/>
      <c r="D220" s="1"/>
      <c r="E220" s="1"/>
    </row>
    <row r="221" spans="1:5" ht="12.75">
      <c r="A221" s="111"/>
      <c r="B221" s="149"/>
      <c r="C221" s="1"/>
      <c r="D221" s="1"/>
      <c r="E221" s="1"/>
    </row>
    <row r="222" spans="1:5" ht="12.75">
      <c r="A222" s="111"/>
      <c r="B222" s="149"/>
      <c r="C222" s="1"/>
      <c r="D222" s="1"/>
      <c r="E222" s="1"/>
    </row>
    <row r="223" spans="1:5" ht="12.75">
      <c r="A223" s="159"/>
      <c r="B223" s="149"/>
      <c r="C223" s="1"/>
      <c r="D223" s="1"/>
      <c r="E223" s="1"/>
    </row>
    <row r="224" spans="1:5" ht="12.75">
      <c r="A224" s="159"/>
      <c r="B224" s="149"/>
      <c r="C224" s="1"/>
      <c r="D224" s="1"/>
      <c r="E224" s="1"/>
    </row>
    <row r="225" spans="1:5" ht="12.75">
      <c r="A225" s="159"/>
      <c r="B225" s="149"/>
      <c r="C225" s="1"/>
      <c r="D225" s="1"/>
      <c r="E225" s="1"/>
    </row>
    <row r="226" spans="1:5" ht="12.75">
      <c r="A226" s="159"/>
      <c r="B226" s="149"/>
      <c r="C226" s="1"/>
      <c r="D226" s="1"/>
      <c r="E226" s="1"/>
    </row>
    <row r="227" spans="1:5" ht="12.75">
      <c r="A227" s="159"/>
      <c r="B227" s="149"/>
      <c r="C227" s="1"/>
      <c r="D227" s="1"/>
      <c r="E227" s="1"/>
    </row>
    <row r="228" spans="1:5" ht="12.75">
      <c r="A228" s="159"/>
      <c r="B228" s="149"/>
      <c r="C228" s="1"/>
      <c r="D228" s="1"/>
      <c r="E228" s="1"/>
    </row>
    <row r="229" spans="1:5" ht="12.75">
      <c r="A229" s="159"/>
      <c r="B229" s="149"/>
      <c r="C229" s="1"/>
      <c r="D229" s="1"/>
      <c r="E229" s="1"/>
    </row>
    <row r="230" spans="1:5" ht="12.75">
      <c r="A230" s="159"/>
      <c r="B230" s="149"/>
      <c r="C230" s="1"/>
      <c r="D230" s="1"/>
      <c r="E230" s="1"/>
    </row>
    <row r="231" spans="1:5" ht="12.75">
      <c r="A231" s="159"/>
      <c r="B231" s="149"/>
      <c r="C231" s="1"/>
      <c r="D231" s="1"/>
      <c r="E231" s="1"/>
    </row>
    <row r="232" spans="1:5" ht="12.75">
      <c r="A232" s="159"/>
      <c r="B232" s="149"/>
      <c r="C232" s="1"/>
      <c r="D232" s="1"/>
      <c r="E232" s="1"/>
    </row>
    <row r="233" spans="1:5" ht="12.75">
      <c r="A233" s="159"/>
      <c r="B233" s="149"/>
      <c r="C233" s="1"/>
      <c r="D233" s="1"/>
      <c r="E233" s="1"/>
    </row>
    <row r="234" spans="1:5" ht="12.75">
      <c r="A234" s="159"/>
      <c r="B234" s="149"/>
      <c r="C234" s="1"/>
      <c r="D234" s="1"/>
      <c r="E234" s="1"/>
    </row>
    <row r="235" spans="1:5" ht="12.75">
      <c r="A235" s="159"/>
      <c r="B235" s="149"/>
      <c r="C235" s="1"/>
      <c r="D235" s="1"/>
      <c r="E235" s="1"/>
    </row>
    <row r="236" spans="1:5" ht="12.75">
      <c r="A236" s="159"/>
      <c r="B236" s="149"/>
      <c r="C236" s="1"/>
      <c r="D236" s="1"/>
      <c r="E236" s="1"/>
    </row>
    <row r="237" spans="1:5" ht="12.75">
      <c r="A237" s="159"/>
      <c r="B237" s="149"/>
      <c r="C237" s="1"/>
      <c r="D237" s="1"/>
      <c r="E237" s="1"/>
    </row>
    <row r="238" spans="1:5" ht="12.75">
      <c r="A238" s="329" t="s">
        <v>440</v>
      </c>
      <c r="B238" s="149"/>
      <c r="C238" s="1"/>
      <c r="D238" s="1"/>
      <c r="E238" s="1"/>
    </row>
    <row r="239" spans="1:5" ht="12.75">
      <c r="A239" s="329" t="s">
        <v>441</v>
      </c>
      <c r="B239" s="149"/>
      <c r="C239" s="1"/>
      <c r="D239" s="1"/>
      <c r="E239" s="1"/>
    </row>
    <row r="240" spans="1:5" ht="12.75">
      <c r="A240" s="329" t="s">
        <v>442</v>
      </c>
      <c r="B240" s="149"/>
      <c r="C240" s="1"/>
      <c r="D240" s="1"/>
      <c r="E240" s="1"/>
    </row>
    <row r="241" spans="1:5" ht="12.75">
      <c r="A241" s="329" t="s">
        <v>443</v>
      </c>
      <c r="B241" s="149"/>
      <c r="C241" s="1"/>
      <c r="D241" s="1"/>
      <c r="E241" s="1"/>
    </row>
    <row r="242" spans="1:5" ht="12.75">
      <c r="A242" s="329" t="s">
        <v>444</v>
      </c>
      <c r="B242" s="149"/>
      <c r="C242" s="1"/>
      <c r="D242" s="1"/>
      <c r="E242" s="1"/>
    </row>
    <row r="243" spans="1:5" ht="12.75">
      <c r="A243" s="329" t="s">
        <v>445</v>
      </c>
      <c r="B243" s="149"/>
      <c r="C243" s="1"/>
      <c r="D243" s="1"/>
      <c r="E243" s="1"/>
    </row>
    <row r="244" spans="1:5" ht="12.75">
      <c r="A244" s="329" t="s">
        <v>446</v>
      </c>
      <c r="B244" s="149"/>
      <c r="C244" s="1"/>
      <c r="D244" s="1"/>
      <c r="E244" s="1"/>
    </row>
    <row r="245" spans="1:5" ht="12.75">
      <c r="A245" s="329" t="s">
        <v>447</v>
      </c>
      <c r="B245" s="149"/>
      <c r="C245" s="1"/>
      <c r="D245" s="1"/>
      <c r="E245" s="1"/>
    </row>
    <row r="246" spans="1:5" ht="12.75">
      <c r="A246" s="329" t="s">
        <v>448</v>
      </c>
      <c r="B246" s="149"/>
      <c r="C246" s="1"/>
      <c r="D246" s="1"/>
      <c r="E246" s="1"/>
    </row>
    <row r="247" spans="1:5" ht="12.75">
      <c r="A247" s="329" t="s">
        <v>452</v>
      </c>
      <c r="B247" s="149"/>
      <c r="C247" s="1"/>
      <c r="D247" s="1"/>
      <c r="E247" s="1"/>
    </row>
    <row r="248" spans="1:5" ht="12.75">
      <c r="A248" s="329" t="s">
        <v>444</v>
      </c>
      <c r="B248" s="149"/>
      <c r="C248" s="1"/>
      <c r="D248" s="1"/>
      <c r="E248" s="1"/>
    </row>
    <row r="249" spans="1:5" ht="12.75">
      <c r="A249" s="329" t="s">
        <v>453</v>
      </c>
      <c r="B249" s="149"/>
      <c r="C249" s="1"/>
      <c r="D249" s="1"/>
      <c r="E249" s="1"/>
    </row>
    <row r="250" spans="1:5" ht="12.75">
      <c r="A250" s="329" t="s">
        <v>454</v>
      </c>
      <c r="B250" s="149"/>
      <c r="C250" s="1"/>
      <c r="D250" s="1"/>
      <c r="E250" s="1"/>
    </row>
    <row r="251" spans="1:5" ht="12.75">
      <c r="A251" s="329" t="s">
        <v>455</v>
      </c>
      <c r="B251" s="149"/>
      <c r="C251" s="1"/>
      <c r="D251" s="1"/>
      <c r="E251" s="1"/>
    </row>
    <row r="252" spans="1:5" ht="12.75">
      <c r="A252" s="329" t="s">
        <v>456</v>
      </c>
      <c r="B252" s="149"/>
      <c r="C252" s="1"/>
      <c r="D252" s="1"/>
      <c r="E252" s="1"/>
    </row>
    <row r="253" spans="1:5" ht="12.75">
      <c r="A253" s="329" t="s">
        <v>457</v>
      </c>
      <c r="B253" s="149"/>
      <c r="C253" s="1"/>
      <c r="D253" s="1"/>
      <c r="E253" s="1"/>
    </row>
    <row r="254" spans="1:5" ht="12.75">
      <c r="A254" s="329" t="s">
        <v>449</v>
      </c>
      <c r="B254" s="149"/>
      <c r="C254" s="1"/>
      <c r="D254" s="1"/>
      <c r="E254" s="1"/>
    </row>
    <row r="255" spans="1:5" ht="12.75">
      <c r="A255" s="329" t="s">
        <v>450</v>
      </c>
      <c r="B255" s="149"/>
      <c r="C255" s="1"/>
      <c r="D255" s="1"/>
      <c r="E255" s="1"/>
    </row>
    <row r="256" spans="1:5" ht="12.75">
      <c r="A256" s="329" t="s">
        <v>451</v>
      </c>
      <c r="B256" s="149"/>
      <c r="C256" s="1"/>
      <c r="D256" s="1"/>
      <c r="E256" s="1"/>
    </row>
    <row r="257" spans="1:5" ht="12.75">
      <c r="A257" s="329" t="s">
        <v>458</v>
      </c>
      <c r="B257" s="149"/>
      <c r="C257" s="1"/>
      <c r="D257" s="1"/>
      <c r="E257" s="1"/>
    </row>
    <row r="258" spans="1:5" ht="12.75">
      <c r="A258" s="329" t="s">
        <v>459</v>
      </c>
      <c r="B258" s="149"/>
      <c r="C258" s="1"/>
      <c r="D258" s="1"/>
      <c r="E258" s="1"/>
    </row>
    <row r="259" spans="1:5" ht="12.75">
      <c r="A259" s="329" t="s">
        <v>460</v>
      </c>
      <c r="B259" s="149"/>
      <c r="C259" s="1"/>
      <c r="D259" s="1"/>
      <c r="E259" s="1"/>
    </row>
    <row r="260" spans="1:5" ht="12.75">
      <c r="A260" s="329" t="s">
        <v>461</v>
      </c>
      <c r="B260" s="149"/>
      <c r="C260" s="1"/>
      <c r="D260" s="1"/>
      <c r="E260" s="1"/>
    </row>
    <row r="261" spans="1:5" ht="12.75">
      <c r="A261" s="329" t="s">
        <v>462</v>
      </c>
      <c r="B261" s="149"/>
      <c r="C261" s="1"/>
      <c r="D261" s="1"/>
      <c r="E261" s="1"/>
    </row>
    <row r="262" spans="1:5" ht="12.75">
      <c r="A262" s="329" t="s">
        <v>463</v>
      </c>
      <c r="B262" s="149"/>
      <c r="C262" s="1"/>
      <c r="D262" s="1"/>
      <c r="E262" s="1"/>
    </row>
    <row r="263" spans="1:5" ht="12.75">
      <c r="A263" s="329" t="s">
        <v>52</v>
      </c>
      <c r="B263" s="149"/>
      <c r="C263" s="1"/>
      <c r="D263" s="1"/>
      <c r="E263" s="1"/>
    </row>
    <row r="264" spans="1:5" ht="12.75">
      <c r="A264" s="329" t="s">
        <v>53</v>
      </c>
      <c r="B264" s="149"/>
      <c r="C264" s="1"/>
      <c r="D264" s="1"/>
      <c r="E264" s="1"/>
    </row>
    <row r="265" spans="1:5" ht="12.75">
      <c r="A265" s="329" t="s">
        <v>54</v>
      </c>
      <c r="B265" s="149"/>
      <c r="C265" s="1"/>
      <c r="D265" s="1"/>
      <c r="E265" s="1"/>
    </row>
    <row r="266" spans="1:5" ht="12.75">
      <c r="A266" s="283" t="s">
        <v>190</v>
      </c>
      <c r="B266" s="149"/>
      <c r="C266" s="1"/>
      <c r="D266" s="1"/>
      <c r="E266" s="1"/>
    </row>
    <row r="267" spans="1:5" ht="12.75">
      <c r="A267" s="283" t="s">
        <v>191</v>
      </c>
      <c r="B267" s="149"/>
      <c r="C267" s="1"/>
      <c r="D267" s="1"/>
      <c r="E267" s="1"/>
    </row>
    <row r="268" spans="1:5" ht="12.75">
      <c r="A268" s="283" t="s">
        <v>192</v>
      </c>
      <c r="B268" s="149"/>
      <c r="C268" s="1"/>
      <c r="D268" s="1"/>
      <c r="E268" s="1"/>
    </row>
    <row r="269" spans="1:5" ht="12.75">
      <c r="A269" s="283" t="s">
        <v>193</v>
      </c>
      <c r="B269" s="149"/>
      <c r="C269" s="1"/>
      <c r="D269" s="1"/>
      <c r="E269" s="1"/>
    </row>
    <row r="270" spans="1:5" ht="12.75">
      <c r="A270" s="283" t="s">
        <v>189</v>
      </c>
      <c r="B270" s="149"/>
      <c r="C270" s="1"/>
      <c r="D270" s="1"/>
      <c r="E270" s="1"/>
    </row>
    <row r="271" spans="1:5" ht="12.75">
      <c r="A271" s="283" t="s">
        <v>194</v>
      </c>
      <c r="B271" s="149"/>
      <c r="C271" s="1"/>
      <c r="D271" s="1"/>
      <c r="E271" s="1"/>
    </row>
    <row r="272" spans="1:5" ht="12.75">
      <c r="A272" s="283" t="s">
        <v>195</v>
      </c>
      <c r="B272" s="149"/>
      <c r="C272" s="1"/>
      <c r="D272" s="1"/>
      <c r="E272" s="1"/>
    </row>
    <row r="273" spans="1:5" ht="12.75">
      <c r="A273" s="283" t="s">
        <v>196</v>
      </c>
      <c r="B273" s="160"/>
      <c r="C273" s="1"/>
      <c r="D273" s="1"/>
      <c r="E273" s="1"/>
    </row>
    <row r="274" spans="1:5" ht="12.75">
      <c r="A274" s="330" t="s">
        <v>198</v>
      </c>
      <c r="B274" s="160"/>
      <c r="C274" s="1"/>
      <c r="D274" s="1"/>
      <c r="E274" s="1"/>
    </row>
    <row r="275" spans="1:5" ht="12.75">
      <c r="A275" s="330" t="s">
        <v>199</v>
      </c>
      <c r="B275" s="160"/>
      <c r="C275" s="1"/>
      <c r="D275" s="1"/>
      <c r="E275" s="1"/>
    </row>
    <row r="276" spans="1:5" ht="12.75">
      <c r="A276" s="330" t="s">
        <v>200</v>
      </c>
      <c r="B276" s="160"/>
      <c r="C276" s="1"/>
      <c r="D276" s="1"/>
      <c r="E276" s="1"/>
    </row>
    <row r="277" spans="1:5" ht="12.75">
      <c r="A277" s="330" t="s">
        <v>201</v>
      </c>
      <c r="B277" s="160"/>
      <c r="C277" s="1"/>
      <c r="D277" s="1"/>
      <c r="E277" s="1"/>
    </row>
    <row r="278" spans="1:5" ht="12.75">
      <c r="A278" s="330" t="s">
        <v>203</v>
      </c>
      <c r="B278" s="160"/>
      <c r="C278" s="1"/>
      <c r="D278" s="1"/>
      <c r="E278" s="1"/>
    </row>
    <row r="279" spans="1:5" ht="12.75">
      <c r="A279" s="330" t="s">
        <v>197</v>
      </c>
      <c r="B279" s="160"/>
      <c r="C279" s="1"/>
      <c r="D279" s="1"/>
      <c r="E279" s="1"/>
    </row>
    <row r="280" spans="1:5" ht="12.75">
      <c r="A280" s="111"/>
      <c r="B280" s="149"/>
      <c r="C280" s="1"/>
      <c r="D280" s="1"/>
      <c r="E280" s="1"/>
    </row>
    <row r="281" spans="1:5" ht="12.75">
      <c r="A281" s="111"/>
      <c r="B281" s="149"/>
      <c r="C281" s="1"/>
      <c r="D281" s="1"/>
      <c r="E281" s="1"/>
    </row>
    <row r="282" spans="1:5" ht="12.75">
      <c r="A282" s="111"/>
      <c r="B282" s="149"/>
      <c r="C282" s="1"/>
      <c r="D282" s="1"/>
      <c r="E282" s="1"/>
    </row>
    <row r="283" spans="1:5" ht="12.75">
      <c r="A283" s="111"/>
      <c r="B283" s="149"/>
      <c r="C283" s="1"/>
      <c r="D283" s="1"/>
      <c r="E283" s="1"/>
    </row>
    <row r="284" spans="1:5" ht="12.75">
      <c r="A284" s="111"/>
      <c r="B284" s="149"/>
      <c r="C284" s="1"/>
      <c r="D284" s="1"/>
      <c r="E284" s="1"/>
    </row>
    <row r="285" spans="1:5" ht="12.75">
      <c r="A285" s="111"/>
      <c r="B285" s="149"/>
      <c r="C285" s="1"/>
      <c r="D285" s="1"/>
      <c r="E285" s="1"/>
    </row>
    <row r="286" spans="1:5" ht="12.75">
      <c r="A286" s="111"/>
      <c r="B286" s="149"/>
      <c r="C286" s="1"/>
      <c r="D286" s="1"/>
      <c r="E286" s="1"/>
    </row>
    <row r="287" spans="1:5" ht="12.75">
      <c r="A287" s="111"/>
      <c r="B287" s="149"/>
      <c r="C287" s="1"/>
      <c r="D287" s="1"/>
      <c r="E287" s="1"/>
    </row>
    <row r="288" spans="1:5" ht="12.75">
      <c r="A288" s="111"/>
      <c r="B288" s="149"/>
      <c r="C288" s="1"/>
      <c r="D288" s="1"/>
      <c r="E288" s="1"/>
    </row>
    <row r="289" spans="1:5" ht="12.75">
      <c r="A289" s="111"/>
      <c r="B289" s="149"/>
      <c r="C289" s="1"/>
      <c r="D289" s="1"/>
      <c r="E289" s="1"/>
    </row>
    <row r="290" spans="1:5" ht="12.75">
      <c r="A290" s="111"/>
      <c r="B290" s="149"/>
      <c r="C290" s="1"/>
      <c r="D290" s="1"/>
      <c r="E290" s="1"/>
    </row>
    <row r="291" spans="1:5" ht="12.75">
      <c r="A291" s="111"/>
      <c r="B291" s="149"/>
      <c r="C291" s="1"/>
      <c r="D291" s="1"/>
      <c r="E291" s="1"/>
    </row>
    <row r="292" spans="1:5" ht="12.75">
      <c r="A292" s="111"/>
      <c r="B292" s="149"/>
      <c r="C292" s="1"/>
      <c r="D292" s="1"/>
      <c r="E292" s="1"/>
    </row>
    <row r="293" spans="1:5" ht="12.75">
      <c r="A293" s="111"/>
      <c r="B293" s="149"/>
      <c r="C293" s="1"/>
      <c r="D293" s="1"/>
      <c r="E293" s="1"/>
    </row>
    <row r="294" spans="1:5" ht="12.75">
      <c r="A294" s="111"/>
      <c r="B294" s="149"/>
      <c r="C294" s="1"/>
      <c r="D294" s="1"/>
      <c r="E294" s="1"/>
    </row>
    <row r="295" spans="1:5" ht="12.75">
      <c r="A295" s="111"/>
      <c r="B295" s="149"/>
      <c r="C295" s="1"/>
      <c r="D295" s="1"/>
      <c r="E295" s="1"/>
    </row>
    <row r="296" spans="1:5" ht="12.75">
      <c r="A296" s="111"/>
      <c r="B296" s="149"/>
      <c r="C296" s="1"/>
      <c r="D296" s="1"/>
      <c r="E296" s="1"/>
    </row>
    <row r="297" spans="1:5" ht="12.75">
      <c r="A297" s="111"/>
      <c r="B297" s="149"/>
      <c r="C297" s="1"/>
      <c r="D297" s="1"/>
      <c r="E297" s="1"/>
    </row>
    <row r="298" spans="1:5" ht="12.75">
      <c r="A298" s="111"/>
      <c r="B298" s="149"/>
      <c r="C298" s="1"/>
      <c r="D298" s="1"/>
      <c r="E298" s="1"/>
    </row>
    <row r="299" spans="1:5" ht="12.75">
      <c r="A299" s="111"/>
      <c r="B299" s="149"/>
      <c r="C299" s="1"/>
      <c r="D299" s="1"/>
      <c r="E299" s="1"/>
    </row>
    <row r="300" spans="1:5" ht="12.75">
      <c r="A300" s="111"/>
      <c r="B300" s="149"/>
      <c r="C300" s="1"/>
      <c r="D300" s="1"/>
      <c r="E300" s="1"/>
    </row>
    <row r="301" spans="1:5" ht="12.75">
      <c r="A301" s="111"/>
      <c r="B301" s="149"/>
      <c r="C301" s="1"/>
      <c r="D301" s="1"/>
      <c r="E301" s="1"/>
    </row>
    <row r="302" spans="1:5" ht="12.75">
      <c r="A302" s="111"/>
      <c r="B302" s="149"/>
      <c r="C302" s="1"/>
      <c r="D302" s="1"/>
      <c r="E302" s="1"/>
    </row>
    <row r="303" spans="1:5" ht="12.75">
      <c r="A303" s="111"/>
      <c r="B303" s="149"/>
      <c r="C303" s="1"/>
      <c r="D303" s="1"/>
      <c r="E303" s="1"/>
    </row>
    <row r="304" spans="1:5" ht="12.75">
      <c r="A304" s="111"/>
      <c r="B304" s="149"/>
      <c r="C304" s="1"/>
      <c r="D304" s="1"/>
      <c r="E304" s="1"/>
    </row>
    <row r="305" spans="1:5" ht="12.75">
      <c r="A305" s="111"/>
      <c r="B305" s="149"/>
      <c r="C305" s="1"/>
      <c r="D305" s="1"/>
      <c r="E305" s="1"/>
    </row>
    <row r="306" spans="1:5" ht="12.75">
      <c r="A306" s="111"/>
      <c r="B306" s="149"/>
      <c r="C306" s="1"/>
      <c r="D306" s="1"/>
      <c r="E306" s="1"/>
    </row>
    <row r="307" spans="1:5" ht="12.75">
      <c r="A307" s="111"/>
      <c r="B307" s="149"/>
      <c r="C307" s="1"/>
      <c r="D307" s="1"/>
      <c r="E307" s="1"/>
    </row>
    <row r="308" spans="1:5" ht="12.75">
      <c r="A308" s="111"/>
      <c r="B308" s="149"/>
      <c r="C308" s="1"/>
      <c r="D308" s="1"/>
      <c r="E308" s="1"/>
    </row>
    <row r="309" spans="1:5" ht="12.75">
      <c r="A309" s="111"/>
      <c r="B309" s="149"/>
      <c r="C309" s="1"/>
      <c r="D309" s="1"/>
      <c r="E309" s="1"/>
    </row>
    <row r="310" spans="1:5" ht="12.75">
      <c r="A310" s="111"/>
      <c r="B310" s="149"/>
      <c r="C310" s="1"/>
      <c r="D310" s="1"/>
      <c r="E310" s="1"/>
    </row>
    <row r="311" spans="1:5" ht="12.75">
      <c r="A311" s="111"/>
      <c r="B311" s="149"/>
      <c r="C311" s="1"/>
      <c r="D311" s="1"/>
      <c r="E311" s="1"/>
    </row>
    <row r="312" spans="1:5" ht="12.75">
      <c r="A312" s="111"/>
      <c r="B312" s="149"/>
      <c r="C312" s="1"/>
      <c r="D312" s="1"/>
      <c r="E312" s="1"/>
    </row>
    <row r="313" spans="1:5" ht="12.75">
      <c r="A313" s="111"/>
      <c r="B313" s="149"/>
      <c r="C313" s="1"/>
      <c r="D313" s="1"/>
      <c r="E313" s="1"/>
    </row>
    <row r="314" spans="1:5" ht="12.75">
      <c r="A314" s="111"/>
      <c r="B314" s="149"/>
      <c r="C314" s="1"/>
      <c r="D314" s="1"/>
      <c r="E314" s="1"/>
    </row>
    <row r="315" spans="1:5" ht="12.75">
      <c r="A315" s="111"/>
      <c r="B315" s="149"/>
      <c r="C315" s="1"/>
      <c r="D315" s="1"/>
      <c r="E315" s="1"/>
    </row>
    <row r="316" spans="1:5" ht="12.75">
      <c r="A316" s="111"/>
      <c r="B316" s="149"/>
      <c r="C316" s="1"/>
      <c r="D316" s="1"/>
      <c r="E316" s="1"/>
    </row>
    <row r="317" spans="1:5" ht="12.75">
      <c r="A317" s="111"/>
      <c r="B317" s="149"/>
      <c r="C317" s="1"/>
      <c r="D317" s="1"/>
      <c r="E317" s="1"/>
    </row>
    <row r="318" spans="1:5" ht="12.75">
      <c r="A318" s="111"/>
      <c r="B318" s="149"/>
      <c r="C318" s="1"/>
      <c r="D318" s="1"/>
      <c r="E318" s="1"/>
    </row>
    <row r="319" spans="1:5" ht="12.75">
      <c r="A319" s="111"/>
      <c r="B319" s="149"/>
      <c r="C319" s="1"/>
      <c r="D319" s="1"/>
      <c r="E319" s="1"/>
    </row>
    <row r="320" spans="1:5" ht="12.75">
      <c r="A320" s="111"/>
      <c r="B320" s="149"/>
      <c r="C320" s="1"/>
      <c r="D320" s="1"/>
      <c r="E320" s="1"/>
    </row>
    <row r="321" spans="1:5" ht="12.75">
      <c r="A321" s="111"/>
      <c r="B321" s="149"/>
      <c r="C321" s="1"/>
      <c r="D321" s="1"/>
      <c r="E321" s="1"/>
    </row>
    <row r="322" spans="1:5" ht="12.75">
      <c r="A322" s="111"/>
      <c r="B322" s="149"/>
      <c r="C322" s="1"/>
      <c r="D322" s="1"/>
      <c r="E322" s="1"/>
    </row>
    <row r="323" spans="1:5" ht="12.75">
      <c r="A323" s="111"/>
      <c r="B323" s="149"/>
      <c r="C323" s="1"/>
      <c r="D323" s="1"/>
      <c r="E323" s="1"/>
    </row>
    <row r="324" spans="1:5" ht="12.75">
      <c r="A324" s="111"/>
      <c r="B324" s="149"/>
      <c r="C324" s="1"/>
      <c r="D324" s="1"/>
      <c r="E324" s="1"/>
    </row>
    <row r="325" spans="1:5" ht="12.75">
      <c r="A325" s="111"/>
      <c r="B325" s="149"/>
      <c r="C325" s="1"/>
      <c r="D325" s="1"/>
      <c r="E325" s="1"/>
    </row>
    <row r="326" spans="1:5" ht="12.75">
      <c r="A326" s="111"/>
      <c r="B326" s="149"/>
      <c r="C326" s="1"/>
      <c r="D326" s="1"/>
      <c r="E326" s="1"/>
    </row>
    <row r="327" spans="1:5" ht="12.75">
      <c r="A327" s="111"/>
      <c r="B327" s="149"/>
      <c r="C327" s="1"/>
      <c r="D327" s="1"/>
      <c r="E327" s="1"/>
    </row>
    <row r="328" spans="1:5" ht="12.75">
      <c r="A328" s="111"/>
      <c r="B328" s="149"/>
      <c r="C328" s="1"/>
      <c r="D328" s="1"/>
      <c r="E328" s="1"/>
    </row>
    <row r="329" spans="1:5" ht="12.75">
      <c r="A329" s="111"/>
      <c r="B329" s="149"/>
      <c r="C329" s="1"/>
      <c r="D329" s="1"/>
      <c r="E329" s="1"/>
    </row>
    <row r="330" spans="1:5" ht="12.75">
      <c r="A330" s="111"/>
      <c r="B330" s="149"/>
      <c r="C330" s="1"/>
      <c r="D330" s="1"/>
      <c r="E330" s="1"/>
    </row>
    <row r="331" spans="1:5" ht="12.75">
      <c r="A331" s="111"/>
      <c r="B331" s="149"/>
      <c r="C331" s="1"/>
      <c r="D331" s="1"/>
      <c r="E331" s="1"/>
    </row>
    <row r="332" spans="1:5" ht="12.75">
      <c r="A332" s="111"/>
      <c r="B332" s="149"/>
      <c r="C332" s="1"/>
      <c r="D332" s="1"/>
      <c r="E332" s="1"/>
    </row>
    <row r="333" spans="1:5" ht="12.75">
      <c r="A333" s="111"/>
      <c r="B333" s="149"/>
      <c r="C333" s="1"/>
      <c r="D333" s="1"/>
      <c r="E333" s="1"/>
    </row>
    <row r="334" spans="1:5" ht="12.75">
      <c r="A334" s="111"/>
      <c r="B334" s="149"/>
      <c r="C334" s="1"/>
      <c r="D334" s="1"/>
      <c r="E334" s="1"/>
    </row>
    <row r="335" spans="1:5" ht="12.75">
      <c r="A335" s="111"/>
      <c r="B335" s="149"/>
      <c r="C335" s="1"/>
      <c r="D335" s="1"/>
      <c r="E335" s="1"/>
    </row>
    <row r="336" spans="1:5" ht="12.75">
      <c r="A336" s="111"/>
      <c r="C336" s="1"/>
      <c r="D336" s="1"/>
      <c r="E336" s="1"/>
    </row>
    <row r="337" spans="1:5" ht="12.75">
      <c r="A337" s="111"/>
      <c r="C337" s="1"/>
      <c r="D337" s="1"/>
      <c r="E337" s="1"/>
    </row>
    <row r="338" spans="1:5" ht="12.75">
      <c r="A338" s="111"/>
      <c r="C338" s="1"/>
      <c r="D338" s="1"/>
      <c r="E338" s="1"/>
    </row>
    <row r="339" spans="1:5" ht="12.75">
      <c r="A339" s="111"/>
      <c r="C339" s="1"/>
      <c r="D339" s="1"/>
      <c r="E339" s="1"/>
    </row>
    <row r="340" spans="1:5" ht="12.75">
      <c r="A340" s="111"/>
      <c r="C340" s="1"/>
      <c r="D340" s="1"/>
      <c r="E340" s="1"/>
    </row>
    <row r="341" spans="1:5" ht="12.75">
      <c r="A341" s="111"/>
      <c r="C341" s="1"/>
      <c r="D341" s="1"/>
      <c r="E341" s="1"/>
    </row>
    <row r="342" spans="1:5" ht="12.75">
      <c r="A342" s="111"/>
      <c r="C342" s="1"/>
      <c r="D342" s="1"/>
      <c r="E342" s="1"/>
    </row>
    <row r="343" spans="1:5" ht="12.75">
      <c r="A343" s="111"/>
      <c r="C343" s="1"/>
      <c r="D343" s="1"/>
      <c r="E343" s="1"/>
    </row>
    <row r="344" spans="1:5" ht="12.75">
      <c r="A344" s="111"/>
      <c r="C344" s="1"/>
      <c r="D344" s="1"/>
      <c r="E344" s="1"/>
    </row>
    <row r="345" spans="1:5" ht="12.75">
      <c r="A345" s="111"/>
      <c r="C345" s="1"/>
      <c r="D345" s="1"/>
      <c r="E345" s="1"/>
    </row>
  </sheetData>
  <sheetProtection password="A5D8" sheet="1" formatCells="0" formatColumns="0" formatRows="0"/>
  <mergeCells count="142">
    <mergeCell ref="B135:E135"/>
    <mergeCell ref="A107:A111"/>
    <mergeCell ref="E107:E111"/>
    <mergeCell ref="B155:E155"/>
    <mergeCell ref="A157:E157"/>
    <mergeCell ref="A147:A151"/>
    <mergeCell ref="B142:E142"/>
    <mergeCell ref="B143:E143"/>
    <mergeCell ref="B144:E144"/>
    <mergeCell ref="B152:E152"/>
    <mergeCell ref="B147:B151"/>
    <mergeCell ref="B145:E145"/>
    <mergeCell ref="A152:A154"/>
    <mergeCell ref="A47:A51"/>
    <mergeCell ref="E47:E51"/>
    <mergeCell ref="A158:E158"/>
    <mergeCell ref="B153:E153"/>
    <mergeCell ref="B154:E154"/>
    <mergeCell ref="B133:E133"/>
    <mergeCell ref="E147:E151"/>
    <mergeCell ref="A136:E136"/>
    <mergeCell ref="A117:A121"/>
    <mergeCell ref="A26:E26"/>
    <mergeCell ref="A36:E36"/>
    <mergeCell ref="A46:E46"/>
    <mergeCell ref="A56:E56"/>
    <mergeCell ref="B132:E132"/>
    <mergeCell ref="A27:A31"/>
    <mergeCell ref="E27:E31"/>
    <mergeCell ref="E117:E121"/>
    <mergeCell ref="B45:E45"/>
    <mergeCell ref="A66:E66"/>
    <mergeCell ref="A37:A41"/>
    <mergeCell ref="E37:E41"/>
    <mergeCell ref="A42:A44"/>
    <mergeCell ref="B115:E115"/>
    <mergeCell ref="B114:E114"/>
    <mergeCell ref="B73:E73"/>
    <mergeCell ref="B93:E93"/>
    <mergeCell ref="A72:A74"/>
    <mergeCell ref="B122:E122"/>
    <mergeCell ref="B113:E113"/>
    <mergeCell ref="A96:E96"/>
    <mergeCell ref="B104:E104"/>
    <mergeCell ref="A112:A114"/>
    <mergeCell ref="A132:A134"/>
    <mergeCell ref="A116:E116"/>
    <mergeCell ref="B125:E125"/>
    <mergeCell ref="B97:B101"/>
    <mergeCell ref="B103:E103"/>
    <mergeCell ref="A146:E146"/>
    <mergeCell ref="A126:E126"/>
    <mergeCell ref="A137:A141"/>
    <mergeCell ref="E137:E141"/>
    <mergeCell ref="A127:A131"/>
    <mergeCell ref="B137:B141"/>
    <mergeCell ref="A142:A144"/>
    <mergeCell ref="B134:E134"/>
    <mergeCell ref="E127:E131"/>
    <mergeCell ref="B127:B131"/>
    <mergeCell ref="B107:B111"/>
    <mergeCell ref="B102:E102"/>
    <mergeCell ref="A102:A104"/>
    <mergeCell ref="B84:E84"/>
    <mergeCell ref="B95:E95"/>
    <mergeCell ref="B92:E92"/>
    <mergeCell ref="E97:E101"/>
    <mergeCell ref="B85:E85"/>
    <mergeCell ref="B123:E123"/>
    <mergeCell ref="B124:E124"/>
    <mergeCell ref="B105:E105"/>
    <mergeCell ref="A106:E106"/>
    <mergeCell ref="B62:E62"/>
    <mergeCell ref="B63:E63"/>
    <mergeCell ref="B64:E64"/>
    <mergeCell ref="A82:A84"/>
    <mergeCell ref="A92:A94"/>
    <mergeCell ref="A87:A91"/>
    <mergeCell ref="E57:E61"/>
    <mergeCell ref="A52:A54"/>
    <mergeCell ref="A122:A124"/>
    <mergeCell ref="B55:E55"/>
    <mergeCell ref="B117:B121"/>
    <mergeCell ref="B112:E112"/>
    <mergeCell ref="A62:A64"/>
    <mergeCell ref="A97:A101"/>
    <mergeCell ref="B82:E82"/>
    <mergeCell ref="B83:E83"/>
    <mergeCell ref="B77:B81"/>
    <mergeCell ref="A67:A71"/>
    <mergeCell ref="B87:B91"/>
    <mergeCell ref="B72:E72"/>
    <mergeCell ref="E87:E91"/>
    <mergeCell ref="B75:E75"/>
    <mergeCell ref="A76:E76"/>
    <mergeCell ref="B67:B71"/>
    <mergeCell ref="B27:B31"/>
    <mergeCell ref="B32:E32"/>
    <mergeCell ref="B33:E33"/>
    <mergeCell ref="B35:E35"/>
    <mergeCell ref="B52:E52"/>
    <mergeCell ref="E67:E71"/>
    <mergeCell ref="B44:E44"/>
    <mergeCell ref="B65:E65"/>
    <mergeCell ref="B53:E53"/>
    <mergeCell ref="B54:E54"/>
    <mergeCell ref="A2:E2"/>
    <mergeCell ref="A5:E5"/>
    <mergeCell ref="B17:B21"/>
    <mergeCell ref="A22:A24"/>
    <mergeCell ref="B22:E22"/>
    <mergeCell ref="A3:E3"/>
    <mergeCell ref="B7:B11"/>
    <mergeCell ref="A12:A14"/>
    <mergeCell ref="A16:E16"/>
    <mergeCell ref="B14:E14"/>
    <mergeCell ref="A4:E4"/>
    <mergeCell ref="B12:E12"/>
    <mergeCell ref="B15:E15"/>
    <mergeCell ref="A7:A11"/>
    <mergeCell ref="E7:E11"/>
    <mergeCell ref="B13:E13"/>
    <mergeCell ref="B25:E25"/>
    <mergeCell ref="A17:A21"/>
    <mergeCell ref="B24:E24"/>
    <mergeCell ref="B23:E23"/>
    <mergeCell ref="E17:E21"/>
    <mergeCell ref="A77:A81"/>
    <mergeCell ref="B42:E42"/>
    <mergeCell ref="B43:E43"/>
    <mergeCell ref="B74:E74"/>
    <mergeCell ref="B57:B61"/>
    <mergeCell ref="A57:A61"/>
    <mergeCell ref="B37:B41"/>
    <mergeCell ref="B34:E34"/>
    <mergeCell ref="B47:B51"/>
    <mergeCell ref="A159:E159"/>
    <mergeCell ref="A156:E156"/>
    <mergeCell ref="A32:A34"/>
    <mergeCell ref="B94:E94"/>
    <mergeCell ref="E77:E81"/>
    <mergeCell ref="A86:E86"/>
  </mergeCells>
  <conditionalFormatting sqref="E147:E151 E137:E141 E127:E131 E117:E121 E107:E111 E97:E101 E87:E91 E77:E81 E67:E71 E57:E61 E47:E51 E37:E41 E27:E31 E17:E21 E7:E11">
    <cfRule type="expression" priority="43" dxfId="33" stopIfTrue="1">
      <formula>$I$3="NIE"</formula>
    </cfRule>
  </conditionalFormatting>
  <conditionalFormatting sqref="B15:E15">
    <cfRule type="expression" priority="17" dxfId="33" stopIfTrue="1">
      <formula>$I$3="NIE"</formula>
    </cfRule>
  </conditionalFormatting>
  <conditionalFormatting sqref="B25:E25">
    <cfRule type="expression" priority="16" dxfId="33" stopIfTrue="1">
      <formula>$I$3="NIE"</formula>
    </cfRule>
  </conditionalFormatting>
  <conditionalFormatting sqref="B35:E35">
    <cfRule type="expression" priority="15" dxfId="33" stopIfTrue="1">
      <formula>$I$3="NIE"</formula>
    </cfRule>
  </conditionalFormatting>
  <conditionalFormatting sqref="B45:E45">
    <cfRule type="expression" priority="14" dxfId="33" stopIfTrue="1">
      <formula>$I$3="NIE"</formula>
    </cfRule>
  </conditionalFormatting>
  <conditionalFormatting sqref="B55:E55">
    <cfRule type="expression" priority="13" dxfId="33" stopIfTrue="1">
      <formula>$I$3="NIE"</formula>
    </cfRule>
  </conditionalFormatting>
  <conditionalFormatting sqref="B65:E65">
    <cfRule type="expression" priority="12" dxfId="33" stopIfTrue="1">
      <formula>$I$3="NIE"</formula>
    </cfRule>
  </conditionalFormatting>
  <conditionalFormatting sqref="B75:E75">
    <cfRule type="expression" priority="11" dxfId="33" stopIfTrue="1">
      <formula>$I$3="NIE"</formula>
    </cfRule>
  </conditionalFormatting>
  <conditionalFormatting sqref="B85:E85">
    <cfRule type="expression" priority="10" dxfId="33" stopIfTrue="1">
      <formula>$I$3="NIE"</formula>
    </cfRule>
  </conditionalFormatting>
  <conditionalFormatting sqref="B95:E95">
    <cfRule type="expression" priority="9" dxfId="33" stopIfTrue="1">
      <formula>$I$3="NIE"</formula>
    </cfRule>
  </conditionalFormatting>
  <conditionalFormatting sqref="B105:E105">
    <cfRule type="expression" priority="8" dxfId="33" stopIfTrue="1">
      <formula>$I$3="NIE"</formula>
    </cfRule>
  </conditionalFormatting>
  <conditionalFormatting sqref="B115:E115">
    <cfRule type="expression" priority="7" dxfId="33" stopIfTrue="1">
      <formula>$I$3="NIE"</formula>
    </cfRule>
  </conditionalFormatting>
  <conditionalFormatting sqref="B125:E125">
    <cfRule type="expression" priority="6" dxfId="33" stopIfTrue="1">
      <formula>$I$3="NIE"</formula>
    </cfRule>
  </conditionalFormatting>
  <conditionalFormatting sqref="B135:E135">
    <cfRule type="expression" priority="5" dxfId="33" stopIfTrue="1">
      <formula>$I$3="NIE"</formula>
    </cfRule>
  </conditionalFormatting>
  <conditionalFormatting sqref="B145:E145">
    <cfRule type="expression" priority="4" dxfId="33" stopIfTrue="1">
      <formula>$I$3="NIE"</formula>
    </cfRule>
  </conditionalFormatting>
  <conditionalFormatting sqref="B155:E155">
    <cfRule type="expression" priority="3" dxfId="33" stopIfTrue="1">
      <formula>$I$3="NIE"</formula>
    </cfRule>
  </conditionalFormatting>
  <conditionalFormatting sqref="H4">
    <cfRule type="cellIs" priority="1" dxfId="68" operator="equal" stopIfTrue="1">
      <formula>"Uzupełnij pole 2.9 w arkuszu Wnioskodawca"</formula>
    </cfRule>
    <cfRule type="cellIs" priority="2" dxfId="62" operator="equal" stopIfTrue="1">
      <formula>"Przekroczyłeś liczbę znaków"</formula>
    </cfRule>
  </conditionalFormatting>
  <dataValidations count="6">
    <dataValidation type="textLength" allowBlank="1" showInputMessage="1" showErrorMessage="1" prompt="Maksymalnie można wpisać 600 znaków." error="Przekroczono liczbę znaków w komórce.&#10;&#10;Aby poprawić kliknij &quot;Ponów próbę&quot;&#10;Aby opóścić komórkę bez zapisywania kliknij &quot;Anuluj&quot;" sqref="B137 B7 B17 B27 B37 B47 B57 B67 B77 B87 B97 B107 B117 B127 B147">
      <formula1>0</formula1>
      <formula2>600</formula2>
    </dataValidation>
    <dataValidation type="list" allowBlank="1" showInputMessage="1" showErrorMessage="1" sqref="C147:C151 C137:C141 C117:C121 C97:C101 C77:C81 C57:C61 C37:C41 C27:C31 C17:C21 C127:C131 C47:C51 C67:C71 C87:C91 C107:C111 C8:C11">
      <formula1>$I$17:$I$31</formula1>
    </dataValidation>
    <dataValidation type="list" allowBlank="1" showInputMessage="1" showErrorMessage="1" sqref="C7">
      <formula1>$I$17:$I$31</formula1>
    </dataValidation>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B13:E14 B22:E24 B32:E34 B42:E44 B52:E54 B62:E64 B72:E74 B82:E84 B92:E94 B102:E104 B112:E114 B122:E124 B132:E134 B142:E144 B152:E154 B12:E12">
      <formula1>AND($H$3&gt;=0,F13&lt;=1000)</formula1>
    </dataValidation>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B15:E15 B25:E25 B35:E35 B45:E45 B55:E55 B65:E65 B75:E75 B85:E85 B95:E95 B105:E105 B115:E115 B125:E125 B135:E135 B145:E145 B155:E155">
      <formula1>AND($H$3&gt;=0,F15&lt;=1000)</formula1>
    </dataValidation>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A158:E158 A159:E159">
      <formula1>AND(F158&lt;=1000,$H$3&gt;=0)</formula1>
    </dataValidation>
  </dataValidations>
  <printOptions horizontalCentered="1"/>
  <pageMargins left="0.5905511811023623" right="0.5905511811023623" top="0.5905511811023623" bottom="0.984251968503937" header="0" footer="0.2362204724409449"/>
  <pageSetup fitToHeight="0" fitToWidth="1" horizontalDpi="600" verticalDpi="600" orientation="landscape" paperSize="9" r:id="rId1"/>
  <headerFooter alignWithMargins="0">
    <oddFooter>&amp;L&amp;T              &amp;D
&amp;CStrona &amp;P z &amp;N
&amp;R&amp;A
</oddFooter>
  </headerFooter>
  <rowBreaks count="5" manualBreakCount="5">
    <brk id="16" max="4" man="1"/>
    <brk id="46" max="4" man="1"/>
    <brk id="76" max="4" man="1"/>
    <brk id="106" max="4" man="1"/>
    <brk id="136" max="4" man="1"/>
  </rowBreaks>
</worksheet>
</file>

<file path=xl/worksheets/sheet7.xml><?xml version="1.0" encoding="utf-8"?>
<worksheet xmlns="http://schemas.openxmlformats.org/spreadsheetml/2006/main" xmlns:r="http://schemas.openxmlformats.org/officeDocument/2006/relationships">
  <sheetPr codeName="Arkusz7">
    <tabColor rgb="FFFFFF00"/>
    <pageSetUpPr fitToPage="1"/>
  </sheetPr>
  <dimension ref="A1:J418"/>
  <sheetViews>
    <sheetView zoomScale="85" zoomScaleNormal="85" zoomScalePageLayoutView="0" workbookViewId="0" topLeftCell="A1">
      <pane xSplit="2" ySplit="5" topLeftCell="C6" activePane="bottomRight" state="frozen"/>
      <selection pane="topLeft" activeCell="J243" sqref="J243"/>
      <selection pane="topRight" activeCell="J243" sqref="J243"/>
      <selection pane="bottomLeft" activeCell="J243" sqref="J243"/>
      <selection pane="bottomRight" activeCell="B6" sqref="B6:B10"/>
    </sheetView>
  </sheetViews>
  <sheetFormatPr defaultColWidth="9.140625" defaultRowHeight="12.75"/>
  <cols>
    <col min="1" max="1" width="17.140625" style="3" customWidth="1"/>
    <col min="2" max="2" width="24.8515625" style="3" customWidth="1"/>
    <col min="3" max="3" width="36.421875" style="3" customWidth="1"/>
    <col min="4" max="4" width="14.00390625" style="3" customWidth="1"/>
    <col min="5" max="5" width="43.7109375" style="3" customWidth="1"/>
    <col min="6" max="6" width="15.7109375" style="120" customWidth="1"/>
    <col min="7" max="7" width="17.8515625" style="120" customWidth="1"/>
    <col min="8" max="8" width="17.8515625" style="120" bestFit="1" customWidth="1"/>
    <col min="9" max="9" width="15.7109375" style="120" bestFit="1" customWidth="1"/>
    <col min="10" max="12" width="9.140625" style="1" customWidth="1"/>
    <col min="13" max="41" width="9.140625" style="93" customWidth="1"/>
    <col min="42" max="16384" width="9.140625" style="3" customWidth="1"/>
  </cols>
  <sheetData>
    <row r="1" spans="1:8" ht="13.5" thickBot="1">
      <c r="A1" s="1"/>
      <c r="B1" s="1"/>
      <c r="C1" s="1"/>
      <c r="D1" s="1"/>
      <c r="E1" s="1"/>
      <c r="H1" s="166"/>
    </row>
    <row r="2" spans="1:10" ht="23.25" thickBot="1">
      <c r="A2" s="596" t="s">
        <v>340</v>
      </c>
      <c r="B2" s="597"/>
      <c r="C2" s="597"/>
      <c r="D2" s="597"/>
      <c r="E2" s="598"/>
      <c r="F2" s="167" t="s">
        <v>547</v>
      </c>
      <c r="G2" s="114" t="s">
        <v>639</v>
      </c>
      <c r="H2" s="116" t="s">
        <v>641</v>
      </c>
      <c r="J2" s="176" t="s">
        <v>111</v>
      </c>
    </row>
    <row r="3" spans="1:10" ht="13.5" thickBot="1">
      <c r="A3" s="709" t="s">
        <v>38</v>
      </c>
      <c r="B3" s="762"/>
      <c r="C3" s="762"/>
      <c r="D3" s="762"/>
      <c r="E3" s="763"/>
      <c r="F3" s="168">
        <f>SUM(F6:F82)</f>
        <v>0</v>
      </c>
      <c r="G3" s="169">
        <f>F3+Zadania!F3+Potencjał!B3</f>
        <v>0</v>
      </c>
      <c r="H3" s="368">
        <f>Zadania!H3</f>
        <v>15000</v>
      </c>
      <c r="J3" s="177">
        <f>COUNTIF(Budżet_ogółem!A6:A20,"=TAK")</f>
        <v>0</v>
      </c>
    </row>
    <row r="4" spans="1:8" ht="12.75">
      <c r="A4" s="786" t="s">
        <v>176</v>
      </c>
      <c r="B4" s="784" t="s">
        <v>333</v>
      </c>
      <c r="C4" s="788" t="s">
        <v>338</v>
      </c>
      <c r="D4" s="789"/>
      <c r="E4" s="782" t="s">
        <v>339</v>
      </c>
      <c r="F4" s="774"/>
      <c r="G4" s="790"/>
      <c r="H4" s="166">
        <f>Zadania!H4</f>
      </c>
    </row>
    <row r="5" spans="1:7" ht="26.25" thickBot="1">
      <c r="A5" s="787"/>
      <c r="B5" s="785"/>
      <c r="C5" s="170" t="s">
        <v>55</v>
      </c>
      <c r="D5" s="170" t="s">
        <v>175</v>
      </c>
      <c r="E5" s="783"/>
      <c r="F5" s="775"/>
      <c r="G5" s="791"/>
    </row>
    <row r="6" spans="1:7" ht="12.75">
      <c r="A6" s="776">
        <f>IF(Budżet_ogółem!A6="TAK",Budżet_ogółem!G6,"")</f>
      </c>
      <c r="B6" s="779">
        <f>IF(Budżet_ogółem!A6="TAK",Budżet_ogółem!B6,"")</f>
      </c>
      <c r="C6" s="398"/>
      <c r="D6" s="398"/>
      <c r="E6" s="417"/>
      <c r="F6" s="171">
        <f>LEN(E6)</f>
        <v>0</v>
      </c>
      <c r="G6" s="171"/>
    </row>
    <row r="7" spans="1:7" ht="12.75">
      <c r="A7" s="777"/>
      <c r="B7" s="780"/>
      <c r="C7" s="418"/>
      <c r="D7" s="418"/>
      <c r="E7" s="419"/>
      <c r="F7" s="171">
        <f aca="true" t="shared" si="0" ref="F7:F70">LEN(E7)</f>
        <v>0</v>
      </c>
      <c r="G7" s="171"/>
    </row>
    <row r="8" spans="1:7" ht="12.75">
      <c r="A8" s="777"/>
      <c r="B8" s="780"/>
      <c r="C8" s="418"/>
      <c r="D8" s="418"/>
      <c r="E8" s="419"/>
      <c r="F8" s="171">
        <f t="shared" si="0"/>
        <v>0</v>
      </c>
      <c r="G8" s="171"/>
    </row>
    <row r="9" spans="1:7" ht="12.75">
      <c r="A9" s="777"/>
      <c r="B9" s="780"/>
      <c r="C9" s="418"/>
      <c r="D9" s="418"/>
      <c r="E9" s="419"/>
      <c r="F9" s="171">
        <f t="shared" si="0"/>
        <v>0</v>
      </c>
      <c r="G9" s="171"/>
    </row>
    <row r="10" spans="1:7" ht="13.5" thickBot="1">
      <c r="A10" s="778"/>
      <c r="B10" s="781"/>
      <c r="C10" s="420"/>
      <c r="D10" s="420"/>
      <c r="E10" s="421"/>
      <c r="F10" s="171">
        <f t="shared" si="0"/>
        <v>0</v>
      </c>
      <c r="G10" s="171"/>
    </row>
    <row r="11" spans="1:7" ht="12.75">
      <c r="A11" s="776">
        <f>IF(Budżet_ogółem!A7="TAK",Budżet_ogółem!G7,"")</f>
      </c>
      <c r="B11" s="779">
        <f>IF(Budżet_ogółem!A7="TAK",Budżet_ogółem!B7,"")</f>
      </c>
      <c r="C11" s="398"/>
      <c r="D11" s="398"/>
      <c r="E11" s="417"/>
      <c r="F11" s="171">
        <f t="shared" si="0"/>
        <v>0</v>
      </c>
      <c r="G11" s="171"/>
    </row>
    <row r="12" spans="1:7" ht="12.75">
      <c r="A12" s="777"/>
      <c r="B12" s="780"/>
      <c r="C12" s="418"/>
      <c r="D12" s="418"/>
      <c r="E12" s="419"/>
      <c r="F12" s="171">
        <f t="shared" si="0"/>
        <v>0</v>
      </c>
      <c r="G12" s="171"/>
    </row>
    <row r="13" spans="1:7" ht="12.75">
      <c r="A13" s="777"/>
      <c r="B13" s="780"/>
      <c r="C13" s="418"/>
      <c r="D13" s="418"/>
      <c r="E13" s="419"/>
      <c r="F13" s="171">
        <f t="shared" si="0"/>
        <v>0</v>
      </c>
      <c r="G13" s="171"/>
    </row>
    <row r="14" spans="1:7" ht="12.75">
      <c r="A14" s="777"/>
      <c r="B14" s="780"/>
      <c r="C14" s="418"/>
      <c r="D14" s="418"/>
      <c r="E14" s="419"/>
      <c r="F14" s="171">
        <f t="shared" si="0"/>
        <v>0</v>
      </c>
      <c r="G14" s="171"/>
    </row>
    <row r="15" spans="1:7" ht="13.5" thickBot="1">
      <c r="A15" s="778"/>
      <c r="B15" s="781"/>
      <c r="C15" s="420"/>
      <c r="D15" s="420"/>
      <c r="E15" s="421"/>
      <c r="F15" s="171">
        <f t="shared" si="0"/>
        <v>0</v>
      </c>
      <c r="G15" s="171"/>
    </row>
    <row r="16" spans="1:7" ht="12.75">
      <c r="A16" s="776">
        <f>IF(Budżet_ogółem!A8="TAK",Budżet_ogółem!G8,"")</f>
      </c>
      <c r="B16" s="779">
        <f>IF(Budżet_ogółem!A8="TAK",Budżet_ogółem!B8,"")</f>
      </c>
      <c r="C16" s="398"/>
      <c r="D16" s="422"/>
      <c r="E16" s="417"/>
      <c r="F16" s="171">
        <f t="shared" si="0"/>
        <v>0</v>
      </c>
      <c r="G16" s="171"/>
    </row>
    <row r="17" spans="1:7" ht="12.75">
      <c r="A17" s="777"/>
      <c r="B17" s="780"/>
      <c r="C17" s="418"/>
      <c r="D17" s="423"/>
      <c r="E17" s="419"/>
      <c r="F17" s="171">
        <f t="shared" si="0"/>
        <v>0</v>
      </c>
      <c r="G17" s="171"/>
    </row>
    <row r="18" spans="1:7" ht="12.75">
      <c r="A18" s="777"/>
      <c r="B18" s="780"/>
      <c r="C18" s="418"/>
      <c r="D18" s="423"/>
      <c r="E18" s="419"/>
      <c r="F18" s="171">
        <f t="shared" si="0"/>
        <v>0</v>
      </c>
      <c r="G18" s="171"/>
    </row>
    <row r="19" spans="1:7" ht="12.75">
      <c r="A19" s="777"/>
      <c r="B19" s="780"/>
      <c r="C19" s="418"/>
      <c r="D19" s="423"/>
      <c r="E19" s="419"/>
      <c r="F19" s="171">
        <f t="shared" si="0"/>
        <v>0</v>
      </c>
      <c r="G19" s="171"/>
    </row>
    <row r="20" spans="1:7" ht="12.75">
      <c r="A20" s="777"/>
      <c r="B20" s="780"/>
      <c r="C20" s="418"/>
      <c r="D20" s="423"/>
      <c r="E20" s="419"/>
      <c r="F20" s="171">
        <f t="shared" si="0"/>
        <v>0</v>
      </c>
      <c r="G20" s="171"/>
    </row>
    <row r="21" spans="1:7" ht="13.5" thickBot="1">
      <c r="A21" s="778"/>
      <c r="B21" s="781"/>
      <c r="C21" s="420"/>
      <c r="D21" s="424"/>
      <c r="E21" s="421"/>
      <c r="F21" s="171">
        <f t="shared" si="0"/>
        <v>0</v>
      </c>
      <c r="G21" s="171"/>
    </row>
    <row r="22" spans="1:7" ht="12.75">
      <c r="A22" s="776">
        <f>IF(Budżet_ogółem!A9="TAK",Budżet_ogółem!G9,"")</f>
      </c>
      <c r="B22" s="779">
        <f>IF(Budżet_ogółem!A9="TAK",Budżet_ogółem!B9,"")</f>
      </c>
      <c r="C22" s="398"/>
      <c r="D22" s="422"/>
      <c r="E22" s="417"/>
      <c r="F22" s="171">
        <f t="shared" si="0"/>
        <v>0</v>
      </c>
      <c r="G22" s="171"/>
    </row>
    <row r="23" spans="1:7" ht="12.75">
      <c r="A23" s="777"/>
      <c r="B23" s="780"/>
      <c r="C23" s="418"/>
      <c r="D23" s="423"/>
      <c r="E23" s="419"/>
      <c r="F23" s="171">
        <f t="shared" si="0"/>
        <v>0</v>
      </c>
      <c r="G23" s="171"/>
    </row>
    <row r="24" spans="1:7" ht="12.75">
      <c r="A24" s="777"/>
      <c r="B24" s="780"/>
      <c r="C24" s="418"/>
      <c r="D24" s="423"/>
      <c r="E24" s="419"/>
      <c r="F24" s="171">
        <f t="shared" si="0"/>
        <v>0</v>
      </c>
      <c r="G24" s="171"/>
    </row>
    <row r="25" spans="1:7" ht="12.75">
      <c r="A25" s="777"/>
      <c r="B25" s="780"/>
      <c r="C25" s="418"/>
      <c r="D25" s="423"/>
      <c r="E25" s="419"/>
      <c r="F25" s="171">
        <f t="shared" si="0"/>
        <v>0</v>
      </c>
      <c r="G25" s="171"/>
    </row>
    <row r="26" spans="1:7" ht="12.75">
      <c r="A26" s="777"/>
      <c r="B26" s="780"/>
      <c r="C26" s="418"/>
      <c r="D26" s="423"/>
      <c r="E26" s="419"/>
      <c r="F26" s="171">
        <f t="shared" si="0"/>
        <v>0</v>
      </c>
      <c r="G26" s="171"/>
    </row>
    <row r="27" spans="1:7" ht="13.5" thickBot="1">
      <c r="A27" s="778"/>
      <c r="B27" s="781"/>
      <c r="C27" s="420"/>
      <c r="D27" s="424"/>
      <c r="E27" s="421"/>
      <c r="F27" s="171">
        <f t="shared" si="0"/>
        <v>0</v>
      </c>
      <c r="G27" s="171"/>
    </row>
    <row r="28" spans="1:7" ht="12.75">
      <c r="A28" s="776">
        <f>IF(Budżet_ogółem!A10="TAK",Budżet_ogółem!G10,"")</f>
      </c>
      <c r="B28" s="779">
        <f>IF(Budżet_ogółem!A10="TAK",Budżet_ogółem!B10,"")</f>
      </c>
      <c r="C28" s="398"/>
      <c r="D28" s="422"/>
      <c r="E28" s="417"/>
      <c r="F28" s="171">
        <f t="shared" si="0"/>
        <v>0</v>
      </c>
      <c r="G28" s="171"/>
    </row>
    <row r="29" spans="1:7" ht="12.75">
      <c r="A29" s="777"/>
      <c r="B29" s="780"/>
      <c r="C29" s="418"/>
      <c r="D29" s="423"/>
      <c r="E29" s="419"/>
      <c r="F29" s="171">
        <f t="shared" si="0"/>
        <v>0</v>
      </c>
      <c r="G29" s="171"/>
    </row>
    <row r="30" spans="1:7" ht="12.75">
      <c r="A30" s="777"/>
      <c r="B30" s="780"/>
      <c r="C30" s="418"/>
      <c r="D30" s="423"/>
      <c r="E30" s="419"/>
      <c r="F30" s="171">
        <f t="shared" si="0"/>
        <v>0</v>
      </c>
      <c r="G30" s="171"/>
    </row>
    <row r="31" spans="1:7" ht="12.75">
      <c r="A31" s="777"/>
      <c r="B31" s="780"/>
      <c r="C31" s="418"/>
      <c r="D31" s="423"/>
      <c r="E31" s="419"/>
      <c r="F31" s="171">
        <f t="shared" si="0"/>
        <v>0</v>
      </c>
      <c r="G31" s="171"/>
    </row>
    <row r="32" spans="1:7" ht="13.5" thickBot="1">
      <c r="A32" s="778"/>
      <c r="B32" s="781"/>
      <c r="C32" s="420"/>
      <c r="D32" s="424"/>
      <c r="E32" s="421"/>
      <c r="F32" s="171">
        <f t="shared" si="0"/>
        <v>0</v>
      </c>
      <c r="G32" s="171"/>
    </row>
    <row r="33" spans="1:7" ht="12.75">
      <c r="A33" s="776">
        <f>IF(Budżet_ogółem!A11="TAK",Budżet_ogółem!G11,"")</f>
      </c>
      <c r="B33" s="779">
        <f>IF(Budżet_ogółem!A11="TAK",Budżet_ogółem!B11,"")</f>
      </c>
      <c r="C33" s="398"/>
      <c r="D33" s="422"/>
      <c r="E33" s="417"/>
      <c r="F33" s="171">
        <f t="shared" si="0"/>
        <v>0</v>
      </c>
      <c r="G33" s="171"/>
    </row>
    <row r="34" spans="1:7" ht="12.75">
      <c r="A34" s="777"/>
      <c r="B34" s="780"/>
      <c r="C34" s="418"/>
      <c r="D34" s="423"/>
      <c r="E34" s="419"/>
      <c r="F34" s="171">
        <f t="shared" si="0"/>
        <v>0</v>
      </c>
      <c r="G34" s="171"/>
    </row>
    <row r="35" spans="1:7" ht="12.75">
      <c r="A35" s="777"/>
      <c r="B35" s="780"/>
      <c r="C35" s="418"/>
      <c r="D35" s="423"/>
      <c r="E35" s="419"/>
      <c r="F35" s="171">
        <f t="shared" si="0"/>
        <v>0</v>
      </c>
      <c r="G35" s="171"/>
    </row>
    <row r="36" spans="1:7" ht="12.75">
      <c r="A36" s="777"/>
      <c r="B36" s="780"/>
      <c r="C36" s="418"/>
      <c r="D36" s="423"/>
      <c r="E36" s="419"/>
      <c r="F36" s="171">
        <f t="shared" si="0"/>
        <v>0</v>
      </c>
      <c r="G36" s="171"/>
    </row>
    <row r="37" spans="1:7" ht="13.5" thickBot="1">
      <c r="A37" s="778"/>
      <c r="B37" s="781"/>
      <c r="C37" s="420"/>
      <c r="D37" s="424"/>
      <c r="E37" s="421"/>
      <c r="F37" s="171">
        <f t="shared" si="0"/>
        <v>0</v>
      </c>
      <c r="G37" s="171"/>
    </row>
    <row r="38" spans="1:7" ht="12.75">
      <c r="A38" s="776">
        <f>IF(Budżet_ogółem!A12="TAK",Budżet_ogółem!G12,"")</f>
      </c>
      <c r="B38" s="779">
        <f>IF(Budżet_ogółem!A12="TAK",Budżet_ogółem!B12,"")</f>
      </c>
      <c r="C38" s="398"/>
      <c r="D38" s="422"/>
      <c r="E38" s="417"/>
      <c r="F38" s="171">
        <f t="shared" si="0"/>
        <v>0</v>
      </c>
      <c r="G38" s="171"/>
    </row>
    <row r="39" spans="1:7" ht="12.75">
      <c r="A39" s="777"/>
      <c r="B39" s="780"/>
      <c r="C39" s="418"/>
      <c r="D39" s="423"/>
      <c r="E39" s="419"/>
      <c r="F39" s="171">
        <f t="shared" si="0"/>
        <v>0</v>
      </c>
      <c r="G39" s="171"/>
    </row>
    <row r="40" spans="1:7" ht="12.75">
      <c r="A40" s="777"/>
      <c r="B40" s="780"/>
      <c r="C40" s="418"/>
      <c r="D40" s="423"/>
      <c r="E40" s="419"/>
      <c r="F40" s="171">
        <f t="shared" si="0"/>
        <v>0</v>
      </c>
      <c r="G40" s="171"/>
    </row>
    <row r="41" spans="1:7" ht="12.75">
      <c r="A41" s="777"/>
      <c r="B41" s="780"/>
      <c r="C41" s="418"/>
      <c r="D41" s="423"/>
      <c r="E41" s="419"/>
      <c r="F41" s="171">
        <f t="shared" si="0"/>
        <v>0</v>
      </c>
      <c r="G41" s="171"/>
    </row>
    <row r="42" spans="1:7" ht="13.5" thickBot="1">
      <c r="A42" s="778"/>
      <c r="B42" s="781"/>
      <c r="C42" s="420"/>
      <c r="D42" s="424"/>
      <c r="E42" s="421"/>
      <c r="F42" s="171">
        <f t="shared" si="0"/>
        <v>0</v>
      </c>
      <c r="G42" s="171"/>
    </row>
    <row r="43" spans="1:8" ht="12.75">
      <c r="A43" s="776">
        <f>IF(Budżet_ogółem!A13="TAK",Budżet_ogółem!G13,"")</f>
      </c>
      <c r="B43" s="779">
        <f>IF(Budżet_ogółem!A13="TAK",Budżet_ogółem!B13,"")</f>
      </c>
      <c r="C43" s="398"/>
      <c r="D43" s="422"/>
      <c r="E43" s="417"/>
      <c r="F43" s="171">
        <f t="shared" si="0"/>
        <v>0</v>
      </c>
      <c r="G43" s="171"/>
      <c r="H43" s="172"/>
    </row>
    <row r="44" spans="1:8" ht="12.75">
      <c r="A44" s="777"/>
      <c r="B44" s="780"/>
      <c r="C44" s="418"/>
      <c r="D44" s="423"/>
      <c r="E44" s="419"/>
      <c r="F44" s="171">
        <f t="shared" si="0"/>
        <v>0</v>
      </c>
      <c r="G44" s="171"/>
      <c r="H44" s="172"/>
    </row>
    <row r="45" spans="1:8" ht="12.75">
      <c r="A45" s="777"/>
      <c r="B45" s="780"/>
      <c r="C45" s="418"/>
      <c r="D45" s="423"/>
      <c r="E45" s="419"/>
      <c r="F45" s="171">
        <f t="shared" si="0"/>
        <v>0</v>
      </c>
      <c r="G45" s="171"/>
      <c r="H45" s="172"/>
    </row>
    <row r="46" spans="1:8" ht="12.75">
      <c r="A46" s="777"/>
      <c r="B46" s="780"/>
      <c r="C46" s="418"/>
      <c r="D46" s="423"/>
      <c r="E46" s="419"/>
      <c r="F46" s="171">
        <f t="shared" si="0"/>
        <v>0</v>
      </c>
      <c r="G46" s="171"/>
      <c r="H46" s="172"/>
    </row>
    <row r="47" spans="1:8" ht="13.5" thickBot="1">
      <c r="A47" s="778"/>
      <c r="B47" s="781"/>
      <c r="C47" s="420"/>
      <c r="D47" s="424"/>
      <c r="E47" s="421"/>
      <c r="F47" s="171">
        <f t="shared" si="0"/>
        <v>0</v>
      </c>
      <c r="G47" s="171"/>
      <c r="H47" s="172"/>
    </row>
    <row r="48" spans="1:7" ht="12.75">
      <c r="A48" s="776">
        <f>IF(Budżet_ogółem!A14="TAK",Budżet_ogółem!G14,"")</f>
      </c>
      <c r="B48" s="779">
        <f>IF(Budżet_ogółem!A14="TAK",Budżet_ogółem!B14,"")</f>
      </c>
      <c r="C48" s="398"/>
      <c r="D48" s="422"/>
      <c r="E48" s="417"/>
      <c r="F48" s="171">
        <f t="shared" si="0"/>
        <v>0</v>
      </c>
      <c r="G48" s="171"/>
    </row>
    <row r="49" spans="1:7" ht="12.75">
      <c r="A49" s="777"/>
      <c r="B49" s="780"/>
      <c r="C49" s="418"/>
      <c r="D49" s="423"/>
      <c r="E49" s="419"/>
      <c r="F49" s="171">
        <f t="shared" si="0"/>
        <v>0</v>
      </c>
      <c r="G49" s="171"/>
    </row>
    <row r="50" spans="1:7" ht="12.75">
      <c r="A50" s="777"/>
      <c r="B50" s="780"/>
      <c r="C50" s="418"/>
      <c r="D50" s="423"/>
      <c r="E50" s="419"/>
      <c r="F50" s="171">
        <f t="shared" si="0"/>
        <v>0</v>
      </c>
      <c r="G50" s="171"/>
    </row>
    <row r="51" spans="1:7" ht="12.75">
      <c r="A51" s="777"/>
      <c r="B51" s="780"/>
      <c r="C51" s="418"/>
      <c r="D51" s="423"/>
      <c r="E51" s="419"/>
      <c r="F51" s="171">
        <f t="shared" si="0"/>
        <v>0</v>
      </c>
      <c r="G51" s="171"/>
    </row>
    <row r="52" spans="1:7" ht="13.5" thickBot="1">
      <c r="A52" s="778"/>
      <c r="B52" s="781"/>
      <c r="C52" s="420"/>
      <c r="D52" s="424"/>
      <c r="E52" s="421"/>
      <c r="F52" s="171">
        <f t="shared" si="0"/>
        <v>0</v>
      </c>
      <c r="G52" s="171"/>
    </row>
    <row r="53" spans="1:7" ht="12.75">
      <c r="A53" s="776">
        <f>IF(Budżet_ogółem!A15="TAK",Budżet_ogółem!G15,"")</f>
      </c>
      <c r="B53" s="779">
        <f>IF(Budżet_ogółem!A15="TAK",Budżet_ogółem!B15,"")</f>
      </c>
      <c r="C53" s="398"/>
      <c r="D53" s="422"/>
      <c r="E53" s="417"/>
      <c r="F53" s="171">
        <f t="shared" si="0"/>
        <v>0</v>
      </c>
      <c r="G53" s="171"/>
    </row>
    <row r="54" spans="1:7" ht="12.75">
      <c r="A54" s="777"/>
      <c r="B54" s="780"/>
      <c r="C54" s="418"/>
      <c r="D54" s="423"/>
      <c r="E54" s="419"/>
      <c r="F54" s="171">
        <f t="shared" si="0"/>
        <v>0</v>
      </c>
      <c r="G54" s="171"/>
    </row>
    <row r="55" spans="1:7" ht="12.75">
      <c r="A55" s="777"/>
      <c r="B55" s="780"/>
      <c r="C55" s="418"/>
      <c r="D55" s="423"/>
      <c r="E55" s="419"/>
      <c r="F55" s="171">
        <f t="shared" si="0"/>
        <v>0</v>
      </c>
      <c r="G55" s="171"/>
    </row>
    <row r="56" spans="1:7" ht="12.75">
      <c r="A56" s="777"/>
      <c r="B56" s="780"/>
      <c r="C56" s="418"/>
      <c r="D56" s="423"/>
      <c r="E56" s="419"/>
      <c r="F56" s="171">
        <f t="shared" si="0"/>
        <v>0</v>
      </c>
      <c r="G56" s="171"/>
    </row>
    <row r="57" spans="1:7" ht="13.5" thickBot="1">
      <c r="A57" s="778"/>
      <c r="B57" s="781"/>
      <c r="C57" s="420"/>
      <c r="D57" s="424"/>
      <c r="E57" s="421"/>
      <c r="F57" s="171">
        <f t="shared" si="0"/>
        <v>0</v>
      </c>
      <c r="G57" s="171"/>
    </row>
    <row r="58" spans="1:7" ht="12.75">
      <c r="A58" s="776">
        <f>IF(Budżet_ogółem!A16="TAK",Budżet_ogółem!G16,"")</f>
      </c>
      <c r="B58" s="779">
        <f>IF(Budżet_ogółem!A16="TAK",Budżet_ogółem!B16,"")</f>
      </c>
      <c r="C58" s="398"/>
      <c r="D58" s="422"/>
      <c r="E58" s="417"/>
      <c r="F58" s="171">
        <f t="shared" si="0"/>
        <v>0</v>
      </c>
      <c r="G58" s="171"/>
    </row>
    <row r="59" spans="1:7" ht="12.75">
      <c r="A59" s="777"/>
      <c r="B59" s="780"/>
      <c r="C59" s="418"/>
      <c r="D59" s="423"/>
      <c r="E59" s="419"/>
      <c r="F59" s="171">
        <f t="shared" si="0"/>
        <v>0</v>
      </c>
      <c r="G59" s="171"/>
    </row>
    <row r="60" spans="1:7" ht="12.75">
      <c r="A60" s="777"/>
      <c r="B60" s="780"/>
      <c r="C60" s="418"/>
      <c r="D60" s="423"/>
      <c r="E60" s="419"/>
      <c r="F60" s="171">
        <f t="shared" si="0"/>
        <v>0</v>
      </c>
      <c r="G60" s="171"/>
    </row>
    <row r="61" spans="1:7" ht="12.75">
      <c r="A61" s="777"/>
      <c r="B61" s="780"/>
      <c r="C61" s="418"/>
      <c r="D61" s="423"/>
      <c r="E61" s="419"/>
      <c r="F61" s="171">
        <f t="shared" si="0"/>
        <v>0</v>
      </c>
      <c r="G61" s="171"/>
    </row>
    <row r="62" spans="1:7" ht="13.5" thickBot="1">
      <c r="A62" s="778"/>
      <c r="B62" s="781"/>
      <c r="C62" s="420"/>
      <c r="D62" s="424"/>
      <c r="E62" s="421"/>
      <c r="F62" s="171">
        <f t="shared" si="0"/>
        <v>0</v>
      </c>
      <c r="G62" s="171"/>
    </row>
    <row r="63" spans="1:7" ht="12.75">
      <c r="A63" s="776">
        <f>IF(Budżet_ogółem!A17="TAK",Budżet_ogółem!G17,"")</f>
      </c>
      <c r="B63" s="779">
        <f>IF(Budżet_ogółem!A17="TAK",Budżet_ogółem!B17,"")</f>
      </c>
      <c r="C63" s="398"/>
      <c r="D63" s="422"/>
      <c r="E63" s="417"/>
      <c r="F63" s="171">
        <f t="shared" si="0"/>
        <v>0</v>
      </c>
      <c r="G63" s="171"/>
    </row>
    <row r="64" spans="1:7" ht="12.75">
      <c r="A64" s="777"/>
      <c r="B64" s="780"/>
      <c r="C64" s="418"/>
      <c r="D64" s="423"/>
      <c r="E64" s="419"/>
      <c r="F64" s="171">
        <f t="shared" si="0"/>
        <v>0</v>
      </c>
      <c r="G64" s="171"/>
    </row>
    <row r="65" spans="1:7" ht="12.75">
      <c r="A65" s="777"/>
      <c r="B65" s="780"/>
      <c r="C65" s="418"/>
      <c r="D65" s="423"/>
      <c r="E65" s="419"/>
      <c r="F65" s="171">
        <f t="shared" si="0"/>
        <v>0</v>
      </c>
      <c r="G65" s="171"/>
    </row>
    <row r="66" spans="1:7" ht="12.75">
      <c r="A66" s="777"/>
      <c r="B66" s="780"/>
      <c r="C66" s="418"/>
      <c r="D66" s="423"/>
      <c r="E66" s="419"/>
      <c r="F66" s="171">
        <f t="shared" si="0"/>
        <v>0</v>
      </c>
      <c r="G66" s="171"/>
    </row>
    <row r="67" spans="1:7" ht="13.5" thickBot="1">
      <c r="A67" s="778"/>
      <c r="B67" s="781"/>
      <c r="C67" s="420"/>
      <c r="D67" s="424"/>
      <c r="E67" s="421"/>
      <c r="F67" s="171">
        <f t="shared" si="0"/>
        <v>0</v>
      </c>
      <c r="G67" s="171"/>
    </row>
    <row r="68" spans="1:7" ht="12.75">
      <c r="A68" s="776">
        <f>IF(Budżet_ogółem!A18="TAK",Budżet_ogółem!G18,"")</f>
      </c>
      <c r="B68" s="779">
        <f>IF(Budżet_ogółem!A18="TAK",Budżet_ogółem!B18,"")</f>
      </c>
      <c r="C68" s="398"/>
      <c r="D68" s="422"/>
      <c r="E68" s="417"/>
      <c r="F68" s="171">
        <f t="shared" si="0"/>
        <v>0</v>
      </c>
      <c r="G68" s="171"/>
    </row>
    <row r="69" spans="1:7" ht="12.75">
      <c r="A69" s="777"/>
      <c r="B69" s="780"/>
      <c r="C69" s="418"/>
      <c r="D69" s="423"/>
      <c r="E69" s="419"/>
      <c r="F69" s="171">
        <f t="shared" si="0"/>
        <v>0</v>
      </c>
      <c r="G69" s="171"/>
    </row>
    <row r="70" spans="1:7" ht="12.75">
      <c r="A70" s="777"/>
      <c r="B70" s="780"/>
      <c r="C70" s="418"/>
      <c r="D70" s="423"/>
      <c r="E70" s="419"/>
      <c r="F70" s="171">
        <f t="shared" si="0"/>
        <v>0</v>
      </c>
      <c r="G70" s="171"/>
    </row>
    <row r="71" spans="1:7" ht="12.75">
      <c r="A71" s="777"/>
      <c r="B71" s="780"/>
      <c r="C71" s="418"/>
      <c r="D71" s="423"/>
      <c r="E71" s="419"/>
      <c r="F71" s="171">
        <f aca="true" t="shared" si="1" ref="F71:F82">LEN(E71)</f>
        <v>0</v>
      </c>
      <c r="G71" s="171"/>
    </row>
    <row r="72" spans="1:7" ht="13.5" thickBot="1">
      <c r="A72" s="778"/>
      <c r="B72" s="781"/>
      <c r="C72" s="420"/>
      <c r="D72" s="424"/>
      <c r="E72" s="421"/>
      <c r="F72" s="171">
        <f t="shared" si="1"/>
        <v>0</v>
      </c>
      <c r="G72" s="171"/>
    </row>
    <row r="73" spans="1:7" ht="12.75">
      <c r="A73" s="776">
        <f>IF(Budżet_ogółem!A19="TAK",Budżet_ogółem!G19,"")</f>
      </c>
      <c r="B73" s="779">
        <f>IF(Budżet_ogółem!A19="TAK",Budżet_ogółem!B19,"")</f>
      </c>
      <c r="C73" s="398"/>
      <c r="D73" s="422"/>
      <c r="E73" s="417"/>
      <c r="F73" s="171">
        <f t="shared" si="1"/>
        <v>0</v>
      </c>
      <c r="G73" s="171"/>
    </row>
    <row r="74" spans="1:7" ht="12.75">
      <c r="A74" s="777"/>
      <c r="B74" s="780"/>
      <c r="C74" s="418"/>
      <c r="D74" s="423"/>
      <c r="E74" s="419"/>
      <c r="F74" s="171">
        <f t="shared" si="1"/>
        <v>0</v>
      </c>
      <c r="G74" s="171"/>
    </row>
    <row r="75" spans="1:7" ht="12.75">
      <c r="A75" s="777"/>
      <c r="B75" s="780"/>
      <c r="C75" s="418"/>
      <c r="D75" s="423"/>
      <c r="E75" s="419"/>
      <c r="F75" s="171">
        <f t="shared" si="1"/>
        <v>0</v>
      </c>
      <c r="G75" s="171"/>
    </row>
    <row r="76" spans="1:7" ht="12.75">
      <c r="A76" s="777"/>
      <c r="B76" s="780"/>
      <c r="C76" s="418"/>
      <c r="D76" s="423"/>
      <c r="E76" s="419"/>
      <c r="F76" s="171">
        <f t="shared" si="1"/>
        <v>0</v>
      </c>
      <c r="G76" s="171"/>
    </row>
    <row r="77" spans="1:7" ht="13.5" thickBot="1">
      <c r="A77" s="778"/>
      <c r="B77" s="781"/>
      <c r="C77" s="420"/>
      <c r="D77" s="424"/>
      <c r="E77" s="421"/>
      <c r="F77" s="171">
        <f t="shared" si="1"/>
        <v>0</v>
      </c>
      <c r="G77" s="171"/>
    </row>
    <row r="78" spans="1:7" ht="12.75">
      <c r="A78" s="776">
        <f>IF(Budżet_ogółem!A20="TAK",Budżet_ogółem!G20,"")</f>
      </c>
      <c r="B78" s="779">
        <f>IF(Budżet_ogółem!A20="TAK",Budżet_ogółem!B20,"")</f>
      </c>
      <c r="C78" s="398"/>
      <c r="D78" s="422"/>
      <c r="E78" s="417"/>
      <c r="F78" s="171">
        <f t="shared" si="1"/>
        <v>0</v>
      </c>
      <c r="G78" s="171"/>
    </row>
    <row r="79" spans="1:7" ht="12.75">
      <c r="A79" s="777"/>
      <c r="B79" s="780"/>
      <c r="C79" s="418"/>
      <c r="D79" s="423"/>
      <c r="E79" s="419"/>
      <c r="F79" s="171">
        <f t="shared" si="1"/>
        <v>0</v>
      </c>
      <c r="G79" s="171"/>
    </row>
    <row r="80" spans="1:7" ht="12.75">
      <c r="A80" s="777"/>
      <c r="B80" s="780"/>
      <c r="C80" s="418"/>
      <c r="D80" s="423"/>
      <c r="E80" s="419"/>
      <c r="F80" s="171">
        <f t="shared" si="1"/>
        <v>0</v>
      </c>
      <c r="G80" s="171"/>
    </row>
    <row r="81" spans="1:7" ht="12.75">
      <c r="A81" s="777"/>
      <c r="B81" s="780"/>
      <c r="C81" s="418"/>
      <c r="D81" s="423"/>
      <c r="E81" s="419"/>
      <c r="F81" s="171">
        <f t="shared" si="1"/>
        <v>0</v>
      </c>
      <c r="G81" s="171"/>
    </row>
    <row r="82" spans="1:7" ht="13.5" thickBot="1">
      <c r="A82" s="778"/>
      <c r="B82" s="781"/>
      <c r="C82" s="420"/>
      <c r="D82" s="424"/>
      <c r="E82" s="421"/>
      <c r="F82" s="171">
        <f t="shared" si="1"/>
        <v>0</v>
      </c>
      <c r="G82" s="17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5" ht="12.75">
      <c r="A98" s="1"/>
      <c r="B98" s="1"/>
      <c r="C98" s="1"/>
      <c r="D98" s="1"/>
      <c r="E98" s="1"/>
    </row>
    <row r="99" spans="1:5" ht="12.75">
      <c r="A99" s="1"/>
      <c r="B99" s="1"/>
      <c r="C99" s="1"/>
      <c r="D99" s="1"/>
      <c r="E99" s="1"/>
    </row>
    <row r="100" spans="1:5" ht="12.75">
      <c r="A100" s="1"/>
      <c r="B100" s="1"/>
      <c r="C100" s="1"/>
      <c r="D100" s="1"/>
      <c r="E100" s="1"/>
    </row>
    <row r="101" spans="1:5" ht="12.75">
      <c r="A101" s="1"/>
      <c r="B101" s="1"/>
      <c r="C101" s="1"/>
      <c r="D101" s="1"/>
      <c r="E101" s="1"/>
    </row>
    <row r="102" spans="1:5" ht="12.75">
      <c r="A102" s="1"/>
      <c r="B102" s="1"/>
      <c r="C102" s="1"/>
      <c r="D102" s="1"/>
      <c r="E102" s="1"/>
    </row>
    <row r="103" spans="1:5" ht="12.75">
      <c r="A103" s="1"/>
      <c r="B103" s="1"/>
      <c r="C103" s="1"/>
      <c r="D103" s="1"/>
      <c r="E103" s="1"/>
    </row>
    <row r="104" spans="1:5" ht="12.75">
      <c r="A104" s="1"/>
      <c r="B104" s="1"/>
      <c r="C104" s="1"/>
      <c r="D104" s="1"/>
      <c r="E104" s="1"/>
    </row>
    <row r="105" spans="1:5" ht="12.75">
      <c r="A105" s="1"/>
      <c r="B105" s="1"/>
      <c r="C105" s="1"/>
      <c r="D105" s="1"/>
      <c r="E105" s="1"/>
    </row>
    <row r="106" spans="1:5" ht="12.75">
      <c r="A106" s="1"/>
      <c r="B106" s="1"/>
      <c r="C106" s="1"/>
      <c r="D106" s="1"/>
      <c r="E106" s="1"/>
    </row>
    <row r="107" spans="1:5" ht="12.75">
      <c r="A107" s="1"/>
      <c r="B107" s="1"/>
      <c r="C107" s="1"/>
      <c r="D107" s="1"/>
      <c r="E107" s="1"/>
    </row>
    <row r="108" spans="1:5" ht="12.75">
      <c r="A108" s="1"/>
      <c r="B108" s="1"/>
      <c r="C108" s="1"/>
      <c r="D108" s="1"/>
      <c r="E108" s="1"/>
    </row>
    <row r="109" spans="1:5" ht="12.75">
      <c r="A109" s="1"/>
      <c r="B109" s="1"/>
      <c r="C109" s="1"/>
      <c r="D109" s="1"/>
      <c r="E109" s="1"/>
    </row>
    <row r="110" spans="1:5" ht="12.75">
      <c r="A110" s="1"/>
      <c r="B110" s="1"/>
      <c r="C110" s="1"/>
      <c r="D110" s="1"/>
      <c r="E110" s="1"/>
    </row>
    <row r="111" spans="1:5" ht="12.75">
      <c r="A111" s="1"/>
      <c r="B111" s="1"/>
      <c r="C111" s="1"/>
      <c r="D111" s="1"/>
      <c r="E111" s="1"/>
    </row>
    <row r="112" spans="1:5" ht="12.75">
      <c r="A112" s="1"/>
      <c r="B112" s="1"/>
      <c r="C112" s="1"/>
      <c r="D112" s="1"/>
      <c r="E112" s="1"/>
    </row>
    <row r="113" spans="1:5" ht="12.75">
      <c r="A113" s="1"/>
      <c r="B113" s="1"/>
      <c r="C113" s="1"/>
      <c r="D113" s="1"/>
      <c r="E113" s="1"/>
    </row>
    <row r="114" spans="1:5" ht="12.75">
      <c r="A114" s="1"/>
      <c r="B114" s="1"/>
      <c r="C114" s="1"/>
      <c r="D114" s="1"/>
      <c r="E114" s="1"/>
    </row>
    <row r="115" spans="1:5" ht="12.75">
      <c r="A115" s="1"/>
      <c r="B115" s="1"/>
      <c r="C115" s="1"/>
      <c r="D115" s="1"/>
      <c r="E115" s="1"/>
    </row>
    <row r="116" spans="1:5" ht="12.75">
      <c r="A116" s="1"/>
      <c r="B116" s="1"/>
      <c r="C116" s="1"/>
      <c r="D116" s="1"/>
      <c r="E116" s="1"/>
    </row>
    <row r="117" spans="1:5" ht="12.75">
      <c r="A117" s="1"/>
      <c r="B117" s="1"/>
      <c r="C117" s="1"/>
      <c r="D117" s="1"/>
      <c r="E117" s="1"/>
    </row>
    <row r="118" spans="1:5" ht="12.75">
      <c r="A118" s="1"/>
      <c r="B118" s="1"/>
      <c r="C118" s="1"/>
      <c r="D118" s="1"/>
      <c r="E118" s="1"/>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73"/>
      <c r="B126" s="1"/>
      <c r="C126" s="174"/>
      <c r="D126" s="1"/>
      <c r="E126" s="1"/>
    </row>
    <row r="127" spans="1:5" ht="12.75">
      <c r="A127" s="173"/>
      <c r="B127" s="1"/>
      <c r="C127" s="174"/>
      <c r="D127" s="1"/>
      <c r="E127" s="1"/>
    </row>
    <row r="128" spans="1:5" ht="12.75">
      <c r="A128" s="173"/>
      <c r="B128" s="1"/>
      <c r="C128" s="174"/>
      <c r="D128" s="1"/>
      <c r="E128" s="1"/>
    </row>
    <row r="129" spans="1:5" ht="12.75">
      <c r="A129" s="173"/>
      <c r="B129" s="1"/>
      <c r="C129" s="174"/>
      <c r="D129" s="1"/>
      <c r="E129" s="1"/>
    </row>
    <row r="130" spans="1:5" ht="12.75">
      <c r="A130" s="173"/>
      <c r="B130" s="1"/>
      <c r="C130" s="174"/>
      <c r="D130" s="1"/>
      <c r="E130" s="1"/>
    </row>
    <row r="131" spans="1:5" ht="12.75">
      <c r="A131" s="173"/>
      <c r="B131" s="1"/>
      <c r="C131" s="174"/>
      <c r="D131" s="1"/>
      <c r="E131" s="1"/>
    </row>
    <row r="132" spans="1:5" ht="12.75">
      <c r="A132" s="173"/>
      <c r="B132" s="1"/>
      <c r="C132" s="174"/>
      <c r="D132" s="1"/>
      <c r="E132" s="1"/>
    </row>
    <row r="133" spans="1:5" ht="12.75">
      <c r="A133" s="173"/>
      <c r="B133" s="1"/>
      <c r="C133" s="174"/>
      <c r="D133" s="1"/>
      <c r="E133" s="1"/>
    </row>
    <row r="134" spans="1:5" ht="12.75">
      <c r="A134" s="173"/>
      <c r="B134" s="1"/>
      <c r="C134" s="174"/>
      <c r="D134" s="1"/>
      <c r="E134" s="1"/>
    </row>
    <row r="135" spans="1:5" ht="12.75">
      <c r="A135" s="173"/>
      <c r="B135" s="1"/>
      <c r="C135" s="174"/>
      <c r="D135" s="1"/>
      <c r="E135" s="1"/>
    </row>
    <row r="136" spans="1:5" ht="12.75">
      <c r="A136" s="173"/>
      <c r="B136" s="1"/>
      <c r="C136" s="174"/>
      <c r="D136" s="1"/>
      <c r="E136" s="1"/>
    </row>
    <row r="137" spans="1:5" ht="12.75">
      <c r="A137" s="173"/>
      <c r="B137" s="1"/>
      <c r="C137" s="174"/>
      <c r="D137" s="1"/>
      <c r="E137" s="1"/>
    </row>
    <row r="138" spans="1:5" ht="12.75">
      <c r="A138" s="173"/>
      <c r="B138" s="1"/>
      <c r="C138" s="174"/>
      <c r="D138" s="1"/>
      <c r="E138" s="1"/>
    </row>
    <row r="139" spans="1:5" ht="12.75">
      <c r="A139" s="173"/>
      <c r="B139" s="1"/>
      <c r="C139" s="174"/>
      <c r="D139" s="1"/>
      <c r="E139" s="1"/>
    </row>
    <row r="140" spans="1:5" ht="12.75">
      <c r="A140" s="173"/>
      <c r="B140" s="1"/>
      <c r="C140" s="174"/>
      <c r="D140" s="1"/>
      <c r="E140" s="1"/>
    </row>
    <row r="141" spans="1:5" ht="12.75">
      <c r="A141" s="159"/>
      <c r="B141" s="1"/>
      <c r="C141" s="1"/>
      <c r="D141" s="1"/>
      <c r="E141" s="1"/>
    </row>
    <row r="142" spans="1:5" ht="12.75">
      <c r="A142" s="1"/>
      <c r="B142" s="1"/>
      <c r="C142" s="1"/>
      <c r="D142" s="1"/>
      <c r="E142" s="1"/>
    </row>
    <row r="143" spans="1:5" ht="12.75">
      <c r="A143" s="1"/>
      <c r="B143" s="1"/>
      <c r="C143" s="1"/>
      <c r="D143" s="1"/>
      <c r="E143" s="1"/>
    </row>
    <row r="144" spans="1:5" ht="12.75">
      <c r="A144" s="1"/>
      <c r="B144" s="1"/>
      <c r="C144" s="1"/>
      <c r="D144" s="1"/>
      <c r="E144" s="1"/>
    </row>
    <row r="145" spans="1:5" ht="12.75">
      <c r="A145" s="1"/>
      <c r="B145" s="1"/>
      <c r="C145" s="1"/>
      <c r="D145" s="1"/>
      <c r="E145" s="1"/>
    </row>
    <row r="146" spans="1:5" ht="12.75">
      <c r="A146" s="1"/>
      <c r="B146" s="1"/>
      <c r="C146" s="1"/>
      <c r="D146" s="1"/>
      <c r="E146" s="1"/>
    </row>
    <row r="147" spans="1:5" ht="12.75">
      <c r="A147" s="1"/>
      <c r="B147" s="1"/>
      <c r="C147" s="1"/>
      <c r="D147" s="1"/>
      <c r="E147" s="1"/>
    </row>
    <row r="148" spans="1:5" ht="12.75">
      <c r="A148" s="1"/>
      <c r="B148" s="1"/>
      <c r="C148" s="1"/>
      <c r="D148" s="1"/>
      <c r="E148" s="1"/>
    </row>
    <row r="149" spans="1:5" ht="12.75">
      <c r="A149" s="1"/>
      <c r="B149" s="1"/>
      <c r="C149" s="1"/>
      <c r="D149" s="1"/>
      <c r="E149" s="1"/>
    </row>
    <row r="150" spans="1:5" ht="12.75">
      <c r="A150" s="1"/>
      <c r="B150" s="1"/>
      <c r="C150" s="1"/>
      <c r="D150" s="1"/>
      <c r="E150" s="1"/>
    </row>
    <row r="151" spans="1:5" ht="12.75">
      <c r="A151" s="1"/>
      <c r="B151" s="1"/>
      <c r="C151" s="1"/>
      <c r="D151" s="1"/>
      <c r="E151" s="1"/>
    </row>
    <row r="152" spans="1:5" ht="12.75">
      <c r="A152" s="1"/>
      <c r="B152" s="1"/>
      <c r="C152" s="1"/>
      <c r="D152" s="1"/>
      <c r="E152" s="1"/>
    </row>
    <row r="153" spans="1:5" ht="12.75">
      <c r="A153" s="1"/>
      <c r="B153" s="1"/>
      <c r="C153" s="1"/>
      <c r="D153" s="1"/>
      <c r="E153" s="1"/>
    </row>
    <row r="154" spans="1:5" ht="12.75">
      <c r="A154" s="1"/>
      <c r="B154" s="1"/>
      <c r="C154" s="1"/>
      <c r="D154" s="1"/>
      <c r="E154" s="1"/>
    </row>
    <row r="155" spans="1:5" ht="12.75">
      <c r="A155" s="1"/>
      <c r="B155" s="1"/>
      <c r="C155" s="1"/>
      <c r="D155" s="1"/>
      <c r="E155" s="1"/>
    </row>
    <row r="156" spans="1:5" ht="12.75">
      <c r="A156" s="1"/>
      <c r="B156" s="1"/>
      <c r="C156" s="1"/>
      <c r="D156" s="1"/>
      <c r="E156" s="1"/>
    </row>
    <row r="157" spans="1:5" ht="12.75">
      <c r="A157" s="1"/>
      <c r="B157" s="1"/>
      <c r="C157" s="1"/>
      <c r="D157" s="1"/>
      <c r="E157" s="1"/>
    </row>
    <row r="158" spans="1:5" ht="12.75">
      <c r="A158" s="1"/>
      <c r="B158" s="1"/>
      <c r="C158" s="1"/>
      <c r="D158" s="1"/>
      <c r="E158" s="1"/>
    </row>
    <row r="159" spans="1:5" ht="12.75">
      <c r="A159" s="1"/>
      <c r="B159" s="1"/>
      <c r="C159" s="1"/>
      <c r="D159" s="1"/>
      <c r="E159" s="1"/>
    </row>
    <row r="160" spans="1:5" ht="12.75">
      <c r="A160" s="1"/>
      <c r="B160" s="1"/>
      <c r="C160" s="1"/>
      <c r="D160" s="1"/>
      <c r="E160" s="1"/>
    </row>
    <row r="161" spans="1:5" ht="12.75">
      <c r="A161" s="1"/>
      <c r="B161" s="1"/>
      <c r="C161" s="1"/>
      <c r="D161" s="1"/>
      <c r="E161" s="1"/>
    </row>
    <row r="162" spans="1:5" ht="12.75">
      <c r="A162" s="1"/>
      <c r="B162" s="1"/>
      <c r="C162" s="1"/>
      <c r="D162" s="1"/>
      <c r="E162" s="1"/>
    </row>
    <row r="163" spans="1:5" ht="12.75">
      <c r="A163" s="1"/>
      <c r="B163" s="1"/>
      <c r="C163" s="1"/>
      <c r="D163" s="1"/>
      <c r="E163" s="1"/>
    </row>
    <row r="164" spans="1:5" ht="12.75">
      <c r="A164" s="1"/>
      <c r="B164" s="1"/>
      <c r="C164" s="1"/>
      <c r="D164" s="1"/>
      <c r="E164" s="1"/>
    </row>
    <row r="165" spans="1:5" ht="12.75">
      <c r="A165" s="1"/>
      <c r="B165" s="1"/>
      <c r="C165" s="1"/>
      <c r="D165" s="1"/>
      <c r="E165" s="1"/>
    </row>
    <row r="166" spans="1:5" ht="12.75">
      <c r="A166" s="1"/>
      <c r="B166" s="1"/>
      <c r="C166" s="1"/>
      <c r="D166" s="1"/>
      <c r="E166" s="1"/>
    </row>
    <row r="167" spans="1:5" ht="12.75">
      <c r="A167" s="1"/>
      <c r="B167" s="1"/>
      <c r="C167" s="1"/>
      <c r="D167" s="1"/>
      <c r="E167" s="1"/>
    </row>
    <row r="168" spans="1:5" ht="12.75">
      <c r="A168" s="1"/>
      <c r="B168" s="1"/>
      <c r="C168" s="1"/>
      <c r="D168" s="1"/>
      <c r="E168" s="1"/>
    </row>
    <row r="169" spans="1:5" ht="12.75">
      <c r="A169" s="1"/>
      <c r="B169" s="1"/>
      <c r="C169" s="1"/>
      <c r="D169" s="1"/>
      <c r="E169" s="1"/>
    </row>
    <row r="170" spans="1:5" ht="12.75">
      <c r="A170" s="1"/>
      <c r="B170" s="1"/>
      <c r="C170" s="1"/>
      <c r="D170" s="1"/>
      <c r="E170" s="1"/>
    </row>
    <row r="171" spans="1:5" ht="12.75">
      <c r="A171" s="1"/>
      <c r="B171" s="1"/>
      <c r="C171" s="1"/>
      <c r="D171" s="1"/>
      <c r="E171" s="1"/>
    </row>
    <row r="172" spans="1:5" ht="12.75">
      <c r="A172" s="1"/>
      <c r="B172" s="1"/>
      <c r="C172" s="1"/>
      <c r="D172" s="1"/>
      <c r="E172" s="1"/>
    </row>
    <row r="173" spans="1:5" ht="12.75">
      <c r="A173" s="1"/>
      <c r="B173" s="1"/>
      <c r="C173" s="1"/>
      <c r="D173" s="1"/>
      <c r="E173" s="1"/>
    </row>
    <row r="174" spans="1:5" ht="12.75">
      <c r="A174" s="1"/>
      <c r="B174" s="1"/>
      <c r="C174" s="1"/>
      <c r="D174" s="1"/>
      <c r="E174" s="1"/>
    </row>
    <row r="175" spans="1:5" ht="12.75">
      <c r="A175" s="1"/>
      <c r="B175" s="1"/>
      <c r="C175" s="1"/>
      <c r="D175" s="1"/>
      <c r="E175" s="1"/>
    </row>
    <row r="176" spans="1:5" ht="12.75">
      <c r="A176" s="1"/>
      <c r="B176" s="1"/>
      <c r="C176" s="1"/>
      <c r="D176" s="1"/>
      <c r="E176" s="1"/>
    </row>
    <row r="177" spans="1:5" ht="12.75">
      <c r="A177" s="1"/>
      <c r="B177" s="1"/>
      <c r="C177" s="1"/>
      <c r="D177" s="1"/>
      <c r="E177" s="1"/>
    </row>
    <row r="178" spans="1:5" ht="12.75">
      <c r="A178" s="1"/>
      <c r="B178" s="1"/>
      <c r="C178" s="1"/>
      <c r="D178" s="1"/>
      <c r="E178" s="1"/>
    </row>
    <row r="179" spans="1:5" ht="12.75">
      <c r="A179" s="1"/>
      <c r="B179" s="1"/>
      <c r="C179" s="1"/>
      <c r="D179" s="1"/>
      <c r="E179" s="1"/>
    </row>
    <row r="180" spans="1:5" ht="12.75">
      <c r="A180" s="1"/>
      <c r="B180" s="1"/>
      <c r="C180" s="1"/>
      <c r="D180" s="1"/>
      <c r="E180" s="1"/>
    </row>
    <row r="181" spans="1:5" ht="12.75">
      <c r="A181" s="1"/>
      <c r="B181" s="1"/>
      <c r="C181" s="1"/>
      <c r="D181" s="1"/>
      <c r="E181" s="1"/>
    </row>
    <row r="182" spans="1:5" ht="12.75">
      <c r="A182" s="1"/>
      <c r="B182" s="1"/>
      <c r="C182" s="1"/>
      <c r="D182" s="1"/>
      <c r="E182" s="1"/>
    </row>
    <row r="183" spans="1:5" ht="12.75">
      <c r="A183" s="1"/>
      <c r="B183" s="1"/>
      <c r="C183" s="1"/>
      <c r="D183" s="1"/>
      <c r="E183" s="1"/>
    </row>
    <row r="184" spans="1:5" ht="12.75">
      <c r="A184" s="1"/>
      <c r="B184" s="1"/>
      <c r="C184" s="1"/>
      <c r="D184" s="1"/>
      <c r="E184" s="1"/>
    </row>
    <row r="185" spans="1:5" ht="12.75">
      <c r="A185" s="1"/>
      <c r="B185" s="1"/>
      <c r="C185" s="1"/>
      <c r="D185" s="1"/>
      <c r="E185" s="1"/>
    </row>
    <row r="186" spans="1:5" ht="12.75">
      <c r="A186" s="1"/>
      <c r="B186" s="1"/>
      <c r="C186" s="1"/>
      <c r="D186" s="1"/>
      <c r="E186" s="1"/>
    </row>
    <row r="187" spans="1:5" ht="12.75">
      <c r="A187" s="1"/>
      <c r="B187" s="1"/>
      <c r="C187" s="1"/>
      <c r="D187" s="1"/>
      <c r="E187" s="1"/>
    </row>
    <row r="188" spans="1:5" ht="12.75">
      <c r="A188" s="1"/>
      <c r="B188" s="1"/>
      <c r="C188" s="1"/>
      <c r="D188" s="1"/>
      <c r="E188" s="1"/>
    </row>
    <row r="189" spans="1:5" ht="12.75">
      <c r="A189" s="1"/>
      <c r="B189" s="1"/>
      <c r="C189" s="1"/>
      <c r="D189" s="1"/>
      <c r="E189" s="1"/>
    </row>
    <row r="190" spans="1:5" ht="12.75">
      <c r="A190" s="1"/>
      <c r="B190" s="1"/>
      <c r="C190" s="1"/>
      <c r="D190" s="1"/>
      <c r="E190" s="1"/>
    </row>
    <row r="191" spans="1:5" ht="12.75">
      <c r="A191" s="1"/>
      <c r="B191" s="1"/>
      <c r="C191" s="1"/>
      <c r="D191" s="1"/>
      <c r="E191" s="1"/>
    </row>
    <row r="192" spans="1:5" ht="12.75">
      <c r="A192" s="1"/>
      <c r="B192" s="1"/>
      <c r="C192" s="1"/>
      <c r="D192" s="1"/>
      <c r="E192" s="1"/>
    </row>
    <row r="193" spans="1:5" ht="12.75">
      <c r="A193" s="1"/>
      <c r="B193" s="1"/>
      <c r="C193" s="1"/>
      <c r="D193" s="1"/>
      <c r="E193" s="1"/>
    </row>
    <row r="194" spans="1:5" ht="12.75">
      <c r="A194" s="1"/>
      <c r="B194" s="1"/>
      <c r="C194" s="1"/>
      <c r="D194" s="1"/>
      <c r="E194" s="1"/>
    </row>
    <row r="195" spans="1:5" ht="12.75">
      <c r="A195" s="1"/>
      <c r="B195" s="1"/>
      <c r="C195" s="1"/>
      <c r="D195" s="1"/>
      <c r="E195" s="1"/>
    </row>
    <row r="196" spans="1:5" ht="12.75">
      <c r="A196" s="1"/>
      <c r="B196" s="1"/>
      <c r="C196" s="1"/>
      <c r="D196" s="1"/>
      <c r="E196" s="1"/>
    </row>
    <row r="197" spans="1:5" ht="12.75">
      <c r="A197" s="1"/>
      <c r="B197" s="1"/>
      <c r="C197" s="1"/>
      <c r="D197" s="1"/>
      <c r="E197" s="1"/>
    </row>
    <row r="198" spans="1:5" ht="12.75">
      <c r="A198" s="1"/>
      <c r="B198" s="1"/>
      <c r="C198" s="1"/>
      <c r="D198" s="1"/>
      <c r="E198" s="1"/>
    </row>
    <row r="199" spans="1:5" ht="12.75">
      <c r="A199" s="1"/>
      <c r="B199" s="1"/>
      <c r="C199" s="1"/>
      <c r="D199" s="1"/>
      <c r="E199" s="1"/>
    </row>
    <row r="200" spans="1:5" ht="12.75">
      <c r="A200" s="1"/>
      <c r="B200" s="1"/>
      <c r="C200" s="1"/>
      <c r="D200" s="1"/>
      <c r="E200" s="1"/>
    </row>
    <row r="201" spans="1:5" ht="12.75">
      <c r="A201" s="1"/>
      <c r="B201" s="1"/>
      <c r="C201" s="1"/>
      <c r="D201" s="1"/>
      <c r="E201" s="1"/>
    </row>
    <row r="202" spans="1:5" ht="12.75">
      <c r="A202" s="1"/>
      <c r="B202" s="1"/>
      <c r="C202" s="1"/>
      <c r="D202" s="1"/>
      <c r="E202" s="1"/>
    </row>
    <row r="203" spans="1:5" ht="12.75">
      <c r="A203" s="1"/>
      <c r="B203" s="1"/>
      <c r="C203" s="1"/>
      <c r="D203" s="1"/>
      <c r="E203" s="1"/>
    </row>
    <row r="204" spans="1:5" ht="12.75">
      <c r="A204" s="1"/>
      <c r="B204" s="1"/>
      <c r="C204" s="1"/>
      <c r="D204" s="1"/>
      <c r="E204" s="1"/>
    </row>
    <row r="205" spans="1:5" ht="12.75">
      <c r="A205" s="1"/>
      <c r="B205" s="1"/>
      <c r="C205" s="1"/>
      <c r="D205" s="1"/>
      <c r="E205" s="1"/>
    </row>
    <row r="206" spans="1:5" ht="12.75">
      <c r="A206" s="1"/>
      <c r="B206" s="1"/>
      <c r="C206" s="1"/>
      <c r="D206" s="1"/>
      <c r="E206" s="1"/>
    </row>
    <row r="207" spans="1:5" ht="12.75">
      <c r="A207" s="1"/>
      <c r="B207" s="1"/>
      <c r="C207" s="1"/>
      <c r="D207" s="1"/>
      <c r="E207" s="1"/>
    </row>
    <row r="208" spans="1:5" ht="12.75">
      <c r="A208" s="1"/>
      <c r="B208" s="1"/>
      <c r="C208" s="1"/>
      <c r="D208" s="1"/>
      <c r="E208" s="1"/>
    </row>
    <row r="209" spans="1:5" ht="12.75">
      <c r="A209" s="1"/>
      <c r="B209" s="1"/>
      <c r="C209" s="1"/>
      <c r="D209" s="1"/>
      <c r="E209" s="1"/>
    </row>
    <row r="210" spans="1:5" ht="12.75">
      <c r="A210" s="1"/>
      <c r="B210" s="1"/>
      <c r="C210" s="1"/>
      <c r="D210" s="1"/>
      <c r="E210" s="1"/>
    </row>
    <row r="211" spans="1:5" ht="12.75">
      <c r="A211" s="1"/>
      <c r="B211" s="1"/>
      <c r="C211" s="1"/>
      <c r="D211" s="1"/>
      <c r="E211" s="1"/>
    </row>
    <row r="212" spans="1:5" ht="12.75">
      <c r="A212" s="1"/>
      <c r="B212" s="1"/>
      <c r="C212" s="1"/>
      <c r="D212" s="1"/>
      <c r="E212" s="1"/>
    </row>
    <row r="213" spans="1:5" ht="12.75">
      <c r="A213" s="1"/>
      <c r="B213" s="1"/>
      <c r="C213" s="1"/>
      <c r="D213" s="1"/>
      <c r="E213" s="1"/>
    </row>
    <row r="214" spans="1:5" ht="12.75">
      <c r="A214" s="1"/>
      <c r="B214" s="1"/>
      <c r="C214" s="1"/>
      <c r="D214" s="1"/>
      <c r="E214" s="1"/>
    </row>
    <row r="215" spans="1:5" ht="12.75">
      <c r="A215" s="1"/>
      <c r="B215" s="1"/>
      <c r="C215" s="1"/>
      <c r="D215" s="1"/>
      <c r="E215" s="1"/>
    </row>
    <row r="216" spans="1:5" ht="12.75">
      <c r="A216" s="1"/>
      <c r="B216" s="1"/>
      <c r="C216" s="1"/>
      <c r="D216" s="1"/>
      <c r="E216" s="1"/>
    </row>
    <row r="217" spans="1:5" ht="12.75">
      <c r="A217" s="1"/>
      <c r="B217" s="1"/>
      <c r="C217" s="1"/>
      <c r="D217" s="1"/>
      <c r="E217" s="1"/>
    </row>
    <row r="218" spans="1:5" ht="12.75">
      <c r="A218" s="175" t="s">
        <v>440</v>
      </c>
      <c r="B218" s="1"/>
      <c r="C218" s="1"/>
      <c r="D218" s="1"/>
      <c r="E218" s="1"/>
    </row>
    <row r="219" spans="1:5" ht="12.75">
      <c r="A219" s="175" t="s">
        <v>441</v>
      </c>
      <c r="B219" s="1"/>
      <c r="C219" s="1"/>
      <c r="D219" s="1"/>
      <c r="E219" s="1"/>
    </row>
    <row r="220" spans="1:5" ht="12.75">
      <c r="A220" s="175" t="s">
        <v>442</v>
      </c>
      <c r="B220" s="1"/>
      <c r="C220" s="1"/>
      <c r="D220" s="1"/>
      <c r="E220" s="1"/>
    </row>
    <row r="221" spans="1:5" ht="12.75">
      <c r="A221" s="175" t="s">
        <v>443</v>
      </c>
      <c r="B221" s="1"/>
      <c r="C221" s="1"/>
      <c r="D221" s="1"/>
      <c r="E221" s="1"/>
    </row>
    <row r="222" spans="1:5" ht="12.75">
      <c r="A222" s="175" t="s">
        <v>444</v>
      </c>
      <c r="B222" s="1"/>
      <c r="C222" s="1"/>
      <c r="D222" s="1"/>
      <c r="E222" s="1"/>
    </row>
    <row r="223" spans="1:5" ht="12.75">
      <c r="A223" s="175" t="s">
        <v>445</v>
      </c>
      <c r="B223" s="1"/>
      <c r="C223" s="1"/>
      <c r="D223" s="1"/>
      <c r="E223" s="1"/>
    </row>
    <row r="224" spans="1:5" ht="12.75">
      <c r="A224" s="175" t="s">
        <v>446</v>
      </c>
      <c r="B224" s="1"/>
      <c r="C224" s="1"/>
      <c r="D224" s="1"/>
      <c r="E224" s="1"/>
    </row>
    <row r="225" spans="1:5" ht="12.75">
      <c r="A225" s="175" t="s">
        <v>447</v>
      </c>
      <c r="B225" s="1"/>
      <c r="C225" s="1"/>
      <c r="D225" s="1"/>
      <c r="E225" s="1"/>
    </row>
    <row r="226" spans="1:5" ht="12.75">
      <c r="A226" s="175" t="s">
        <v>448</v>
      </c>
      <c r="B226" s="1"/>
      <c r="C226" s="1"/>
      <c r="D226" s="1"/>
      <c r="E226" s="1"/>
    </row>
    <row r="227" spans="1:5" ht="12.75">
      <c r="A227" s="175" t="s">
        <v>452</v>
      </c>
      <c r="B227" s="1"/>
      <c r="C227" s="1"/>
      <c r="D227" s="1"/>
      <c r="E227" s="1"/>
    </row>
    <row r="228" spans="1:5" ht="12.75">
      <c r="A228" s="175" t="s">
        <v>444</v>
      </c>
      <c r="B228" s="1"/>
      <c r="C228" s="1"/>
      <c r="D228" s="1"/>
      <c r="E228" s="1"/>
    </row>
    <row r="229" spans="1:5" ht="12.75">
      <c r="A229" s="175" t="s">
        <v>453</v>
      </c>
      <c r="B229" s="1"/>
      <c r="C229" s="1"/>
      <c r="D229" s="1"/>
      <c r="E229" s="1"/>
    </row>
    <row r="230" spans="1:5" ht="12.75">
      <c r="A230" s="175" t="s">
        <v>454</v>
      </c>
      <c r="B230" s="1"/>
      <c r="C230" s="1"/>
      <c r="D230" s="1"/>
      <c r="E230" s="1"/>
    </row>
    <row r="231" spans="1:5" ht="12.75">
      <c r="A231" s="175" t="s">
        <v>455</v>
      </c>
      <c r="B231" s="1"/>
      <c r="C231" s="1"/>
      <c r="D231" s="1"/>
      <c r="E231" s="1"/>
    </row>
    <row r="232" spans="1:5" ht="12.75">
      <c r="A232" s="175" t="s">
        <v>456</v>
      </c>
      <c r="B232" s="1"/>
      <c r="C232" s="1"/>
      <c r="D232" s="1"/>
      <c r="E232" s="1"/>
    </row>
    <row r="233" spans="1:5" ht="12.75">
      <c r="A233" s="175" t="s">
        <v>457</v>
      </c>
      <c r="B233" s="1"/>
      <c r="C233" s="1"/>
      <c r="D233" s="1"/>
      <c r="E233" s="1"/>
    </row>
    <row r="234" spans="1:5" ht="12.75">
      <c r="A234" s="175" t="s">
        <v>449</v>
      </c>
      <c r="B234" s="1"/>
      <c r="C234" s="1"/>
      <c r="D234" s="1"/>
      <c r="E234" s="1"/>
    </row>
    <row r="235" spans="1:5" ht="12.75">
      <c r="A235" s="175" t="s">
        <v>450</v>
      </c>
      <c r="B235" s="1"/>
      <c r="C235" s="1"/>
      <c r="D235" s="1"/>
      <c r="E235" s="1"/>
    </row>
    <row r="236" spans="1:5" ht="12.75">
      <c r="A236" s="175" t="s">
        <v>451</v>
      </c>
      <c r="B236" s="1"/>
      <c r="C236" s="1"/>
      <c r="D236" s="1"/>
      <c r="E236" s="1"/>
    </row>
    <row r="237" spans="1:5" ht="12.75">
      <c r="A237" s="175" t="s">
        <v>458</v>
      </c>
      <c r="B237" s="1"/>
      <c r="C237" s="1"/>
      <c r="D237" s="1"/>
      <c r="E237" s="1"/>
    </row>
    <row r="238" spans="1:5" ht="12.75">
      <c r="A238" s="175" t="s">
        <v>459</v>
      </c>
      <c r="B238" s="1"/>
      <c r="C238" s="1"/>
      <c r="D238" s="1"/>
      <c r="E238" s="1"/>
    </row>
    <row r="239" spans="1:5" ht="12.75">
      <c r="A239" s="175" t="s">
        <v>460</v>
      </c>
      <c r="B239" s="1"/>
      <c r="C239" s="1"/>
      <c r="D239" s="1"/>
      <c r="E239" s="1"/>
    </row>
    <row r="240" spans="1:5" ht="12.75">
      <c r="A240" s="175" t="s">
        <v>461</v>
      </c>
      <c r="B240" s="1"/>
      <c r="C240" s="1"/>
      <c r="D240" s="1"/>
      <c r="E240" s="1"/>
    </row>
    <row r="241" spans="1:5" ht="12.75">
      <c r="A241" s="175" t="s">
        <v>462</v>
      </c>
      <c r="B241" s="1"/>
      <c r="C241" s="1"/>
      <c r="D241" s="1"/>
      <c r="E241" s="1"/>
    </row>
    <row r="242" spans="1:5" ht="12.75">
      <c r="A242" s="175" t="s">
        <v>463</v>
      </c>
      <c r="B242" s="1"/>
      <c r="C242" s="1"/>
      <c r="D242" s="1"/>
      <c r="E242" s="1"/>
    </row>
    <row r="243" spans="1:5" ht="12.75">
      <c r="A243" s="175" t="s">
        <v>52</v>
      </c>
      <c r="B243" s="1"/>
      <c r="C243" s="1"/>
      <c r="D243" s="1"/>
      <c r="E243" s="1"/>
    </row>
    <row r="244" spans="1:5" ht="12.75">
      <c r="A244" s="175" t="s">
        <v>53</v>
      </c>
      <c r="B244" s="1"/>
      <c r="C244" s="1"/>
      <c r="D244" s="1"/>
      <c r="E244" s="1"/>
    </row>
    <row r="245" spans="1:5" ht="12.75">
      <c r="A245" s="175" t="s">
        <v>54</v>
      </c>
      <c r="B245" s="1"/>
      <c r="C245" s="1"/>
      <c r="D245" s="1"/>
      <c r="E245" s="1"/>
    </row>
    <row r="246" spans="1:5" ht="12.75">
      <c r="A246" s="1" t="s">
        <v>82</v>
      </c>
      <c r="B246" s="1"/>
      <c r="C246" s="1"/>
      <c r="D246" s="1"/>
      <c r="E246" s="1"/>
    </row>
    <row r="247" spans="1:5" ht="12.75">
      <c r="A247" s="1" t="s">
        <v>83</v>
      </c>
      <c r="B247" s="1"/>
      <c r="C247" s="1"/>
      <c r="D247" s="1"/>
      <c r="E247" s="1"/>
    </row>
    <row r="248" spans="1:5" ht="12.75">
      <c r="A248" s="1" t="s">
        <v>171</v>
      </c>
      <c r="B248" s="1"/>
      <c r="C248" s="1"/>
      <c r="D248" s="1"/>
      <c r="E248" s="1"/>
    </row>
    <row r="249" spans="1:5" ht="12.75">
      <c r="A249" s="1" t="s">
        <v>172</v>
      </c>
      <c r="B249" s="1"/>
      <c r="C249" s="1"/>
      <c r="D249" s="1"/>
      <c r="E249" s="1"/>
    </row>
    <row r="250" spans="1:5" ht="12.75">
      <c r="A250" s="1" t="s">
        <v>420</v>
      </c>
      <c r="B250" s="1"/>
      <c r="C250" s="1"/>
      <c r="D250" s="1"/>
      <c r="E250" s="1"/>
    </row>
    <row r="251" spans="1:5" ht="12.75">
      <c r="A251" s="1" t="s">
        <v>421</v>
      </c>
      <c r="B251" s="1"/>
      <c r="C251" s="1"/>
      <c r="D251" s="1"/>
      <c r="E251" s="1"/>
    </row>
    <row r="252" spans="1:5" ht="12.75">
      <c r="A252" s="1" t="s">
        <v>422</v>
      </c>
      <c r="B252" s="1"/>
      <c r="C252" s="1"/>
      <c r="D252" s="1"/>
      <c r="E252" s="1"/>
    </row>
    <row r="253" spans="1:5" ht="12.75">
      <c r="A253" s="1" t="s">
        <v>423</v>
      </c>
      <c r="B253" s="1"/>
      <c r="C253" s="1"/>
      <c r="D253" s="1"/>
      <c r="E253" s="1"/>
    </row>
    <row r="254" spans="1:5" ht="12.75">
      <c r="A254" s="1"/>
      <c r="B254" s="1"/>
      <c r="C254" s="1"/>
      <c r="D254" s="1"/>
      <c r="E254" s="1"/>
    </row>
    <row r="255" spans="1:5" ht="12.75">
      <c r="A255" s="1"/>
      <c r="B255" s="1"/>
      <c r="C255" s="1"/>
      <c r="D255" s="1"/>
      <c r="E255" s="1"/>
    </row>
    <row r="256" spans="1:5" ht="12.75">
      <c r="A256" s="1"/>
      <c r="B256" s="1"/>
      <c r="C256" s="1"/>
      <c r="D256" s="1"/>
      <c r="E256" s="1"/>
    </row>
    <row r="257" spans="1:5" ht="12.75">
      <c r="A257" s="1"/>
      <c r="B257" s="1"/>
      <c r="C257" s="1"/>
      <c r="D257" s="1"/>
      <c r="E257" s="1"/>
    </row>
    <row r="258" spans="1:5" ht="12.75">
      <c r="A258" s="1"/>
      <c r="B258" s="1"/>
      <c r="C258" s="1"/>
      <c r="D258" s="1"/>
      <c r="E258" s="1"/>
    </row>
    <row r="259" spans="1:5" ht="12.75">
      <c r="A259" s="1"/>
      <c r="B259" s="1"/>
      <c r="C259" s="1"/>
      <c r="D259" s="1"/>
      <c r="E259" s="1"/>
    </row>
    <row r="260" spans="1:5" ht="12.75">
      <c r="A260" s="1"/>
      <c r="B260" s="1"/>
      <c r="C260" s="1"/>
      <c r="D260" s="1"/>
      <c r="E260" s="1"/>
    </row>
    <row r="261" spans="1:5" ht="12.75">
      <c r="A261" s="1"/>
      <c r="B261" s="1"/>
      <c r="C261" s="1"/>
      <c r="D261" s="1"/>
      <c r="E261" s="1"/>
    </row>
    <row r="262" spans="1:5" ht="12.75">
      <c r="A262" s="1"/>
      <c r="B262" s="1"/>
      <c r="C262" s="1"/>
      <c r="D262" s="1"/>
      <c r="E262" s="1"/>
    </row>
    <row r="263" spans="1:5" ht="12.75">
      <c r="A263" s="1"/>
      <c r="B263" s="1"/>
      <c r="C263" s="1"/>
      <c r="D263" s="1"/>
      <c r="E263" s="1"/>
    </row>
    <row r="264" spans="1:5" ht="12.75">
      <c r="A264" s="1"/>
      <c r="B264" s="1"/>
      <c r="C264" s="1"/>
      <c r="D264" s="1"/>
      <c r="E264" s="1"/>
    </row>
    <row r="265" spans="1:5" ht="12.75">
      <c r="A265" s="1"/>
      <c r="B265" s="1"/>
      <c r="C265" s="1"/>
      <c r="D265" s="1"/>
      <c r="E265" s="1"/>
    </row>
    <row r="266" spans="1:5" ht="12.75">
      <c r="A266" s="1"/>
      <c r="B266" s="1"/>
      <c r="C266" s="1"/>
      <c r="D266" s="1"/>
      <c r="E266" s="1"/>
    </row>
    <row r="267" spans="1:5" ht="12.75">
      <c r="A267" s="1"/>
      <c r="B267" s="1"/>
      <c r="C267" s="1"/>
      <c r="D267" s="1"/>
      <c r="E267" s="1"/>
    </row>
    <row r="268" spans="1:5" ht="12.75">
      <c r="A268" s="1"/>
      <c r="B268" s="1"/>
      <c r="C268" s="1"/>
      <c r="D268" s="1"/>
      <c r="E268" s="1"/>
    </row>
    <row r="269" spans="1:5" ht="12.75">
      <c r="A269" s="1"/>
      <c r="B269" s="1"/>
      <c r="C269" s="1"/>
      <c r="D269" s="1"/>
      <c r="E269" s="1"/>
    </row>
    <row r="270" spans="1:5" ht="12.75">
      <c r="A270" s="1"/>
      <c r="B270" s="1"/>
      <c r="C270" s="1"/>
      <c r="D270" s="1"/>
      <c r="E270" s="1"/>
    </row>
    <row r="271" spans="1:5" ht="12.75">
      <c r="A271" s="1"/>
      <c r="B271" s="1"/>
      <c r="C271" s="1"/>
      <c r="D271" s="1"/>
      <c r="E271" s="1"/>
    </row>
    <row r="272" spans="1:5" ht="12.75">
      <c r="A272" s="1"/>
      <c r="B272" s="1"/>
      <c r="C272" s="1"/>
      <c r="D272" s="1"/>
      <c r="E272" s="1"/>
    </row>
    <row r="273" spans="1:5" ht="12.75">
      <c r="A273" s="1"/>
      <c r="B273" s="1"/>
      <c r="C273" s="1"/>
      <c r="D273" s="1"/>
      <c r="E273" s="1"/>
    </row>
    <row r="274" spans="1:5" ht="12.75">
      <c r="A274" s="1"/>
      <c r="B274" s="1"/>
      <c r="C274" s="1"/>
      <c r="D274" s="1"/>
      <c r="E274" s="1"/>
    </row>
    <row r="275" spans="1:5" ht="12.75">
      <c r="A275" s="1"/>
      <c r="B275" s="1"/>
      <c r="C275" s="1"/>
      <c r="D275" s="1"/>
      <c r="E275" s="1"/>
    </row>
    <row r="276" spans="1:5" ht="12.75">
      <c r="A276" s="1"/>
      <c r="B276" s="1"/>
      <c r="C276" s="1"/>
      <c r="D276" s="1"/>
      <c r="E276" s="1"/>
    </row>
    <row r="277" spans="1:5" ht="12.75">
      <c r="A277" s="1"/>
      <c r="B277" s="1"/>
      <c r="C277" s="1"/>
      <c r="D277" s="1"/>
      <c r="E277" s="1"/>
    </row>
    <row r="278" spans="1:5" ht="12.75">
      <c r="A278" s="1"/>
      <c r="B278" s="1"/>
      <c r="C278" s="1"/>
      <c r="D278" s="1"/>
      <c r="E278" s="1"/>
    </row>
    <row r="279" spans="1:5" ht="12.75">
      <c r="A279" s="1"/>
      <c r="B279" s="1"/>
      <c r="C279" s="1"/>
      <c r="D279" s="1"/>
      <c r="E279" s="1"/>
    </row>
    <row r="280" spans="1:5" ht="12.75">
      <c r="A280" s="1"/>
      <c r="B280" s="1"/>
      <c r="C280" s="1"/>
      <c r="D280" s="1"/>
      <c r="E280" s="1"/>
    </row>
    <row r="281" spans="1:5" ht="12.75">
      <c r="A281" s="1"/>
      <c r="B281" s="1"/>
      <c r="C281" s="1"/>
      <c r="D281" s="1"/>
      <c r="E281" s="1"/>
    </row>
    <row r="282" spans="1:5" ht="12.75">
      <c r="A282" s="1"/>
      <c r="B282" s="1"/>
      <c r="C282" s="1"/>
      <c r="D282" s="1"/>
      <c r="E282" s="1"/>
    </row>
    <row r="283" spans="1:5" ht="12.75">
      <c r="A283" s="1"/>
      <c r="B283" s="1"/>
      <c r="C283" s="1"/>
      <c r="D283" s="1"/>
      <c r="E283" s="1"/>
    </row>
    <row r="284" spans="1:5" ht="12.75">
      <c r="A284" s="1"/>
      <c r="B284" s="1"/>
      <c r="C284" s="1"/>
      <c r="D284" s="1"/>
      <c r="E284" s="1"/>
    </row>
    <row r="285" spans="1:5" ht="12.75">
      <c r="A285" s="1"/>
      <c r="B285" s="1"/>
      <c r="C285" s="1"/>
      <c r="D285" s="1"/>
      <c r="E285" s="1"/>
    </row>
    <row r="286" spans="1:5" ht="12.75">
      <c r="A286" s="1"/>
      <c r="B286" s="1"/>
      <c r="C286" s="1"/>
      <c r="D286" s="1"/>
      <c r="E286" s="1"/>
    </row>
    <row r="287" spans="1:5" ht="12.75">
      <c r="A287" s="1"/>
      <c r="B287" s="1"/>
      <c r="C287" s="1"/>
      <c r="D287" s="1"/>
      <c r="E287" s="1"/>
    </row>
    <row r="288" spans="1:5" ht="12.75">
      <c r="A288" s="1"/>
      <c r="B288" s="1"/>
      <c r="C288" s="1"/>
      <c r="D288" s="1"/>
      <c r="E288" s="1"/>
    </row>
    <row r="289" spans="1:5" ht="12.75">
      <c r="A289" s="1"/>
      <c r="B289" s="1"/>
      <c r="C289" s="1"/>
      <c r="D289" s="1"/>
      <c r="E289" s="1"/>
    </row>
    <row r="290" spans="1:5" ht="12.75">
      <c r="A290" s="1"/>
      <c r="B290" s="1"/>
      <c r="C290" s="1"/>
      <c r="D290" s="1"/>
      <c r="E290" s="1"/>
    </row>
    <row r="291" spans="1:5" ht="12.75">
      <c r="A291" s="1"/>
      <c r="B291" s="1"/>
      <c r="C291" s="1"/>
      <c r="D291" s="1"/>
      <c r="E291" s="1"/>
    </row>
    <row r="292" spans="1:5" ht="12.75">
      <c r="A292" s="1"/>
      <c r="B292" s="1"/>
      <c r="C292" s="1"/>
      <c r="D292" s="1"/>
      <c r="E292" s="1"/>
    </row>
    <row r="293" spans="1:5" ht="12.75">
      <c r="A293" s="1"/>
      <c r="B293" s="1"/>
      <c r="C293" s="1"/>
      <c r="D293" s="1"/>
      <c r="E293" s="1"/>
    </row>
    <row r="294" spans="1:5" ht="12.75">
      <c r="A294" s="1"/>
      <c r="B294" s="1"/>
      <c r="C294" s="1"/>
      <c r="D294" s="1"/>
      <c r="E294" s="1"/>
    </row>
    <row r="295" spans="1:5" ht="12.75">
      <c r="A295" s="1"/>
      <c r="B295" s="1"/>
      <c r="C295" s="1"/>
      <c r="D295" s="1"/>
      <c r="E295" s="1"/>
    </row>
    <row r="296" spans="1:5" ht="12.75">
      <c r="A296" s="1"/>
      <c r="B296" s="1"/>
      <c r="C296" s="1"/>
      <c r="D296" s="1"/>
      <c r="E296" s="1"/>
    </row>
    <row r="297" spans="1:5" ht="12.75">
      <c r="A297" s="1"/>
      <c r="B297" s="1"/>
      <c r="C297" s="1"/>
      <c r="D297" s="1"/>
      <c r="E297" s="1"/>
    </row>
    <row r="298" spans="1:5" ht="12.75">
      <c r="A298" s="1"/>
      <c r="B298" s="1"/>
      <c r="C298" s="1"/>
      <c r="D298" s="1"/>
      <c r="E298" s="1"/>
    </row>
    <row r="299" spans="1:5" ht="12.75">
      <c r="A299" s="1"/>
      <c r="B299" s="1"/>
      <c r="C299" s="1"/>
      <c r="D299" s="1"/>
      <c r="E299" s="1"/>
    </row>
    <row r="300" spans="1:5" ht="12.75">
      <c r="A300" s="1"/>
      <c r="B300" s="1"/>
      <c r="C300" s="1"/>
      <c r="D300" s="1"/>
      <c r="E300" s="1"/>
    </row>
    <row r="301" spans="1:5" ht="12.75">
      <c r="A301" s="1"/>
      <c r="B301" s="1"/>
      <c r="C301" s="1"/>
      <c r="D301" s="1"/>
      <c r="E301" s="1"/>
    </row>
    <row r="302" spans="1:5" ht="12.75">
      <c r="A302" s="1"/>
      <c r="B302" s="1"/>
      <c r="C302" s="1"/>
      <c r="D302" s="1"/>
      <c r="E302" s="1"/>
    </row>
    <row r="303" spans="1:5" ht="12.75">
      <c r="A303" s="1"/>
      <c r="B303" s="1"/>
      <c r="C303" s="1"/>
      <c r="D303" s="1"/>
      <c r="E303" s="1"/>
    </row>
    <row r="304" spans="1:5" ht="12.75">
      <c r="A304" s="1"/>
      <c r="B304" s="1"/>
      <c r="C304" s="1"/>
      <c r="D304" s="1"/>
      <c r="E304" s="1"/>
    </row>
    <row r="305" spans="1:5" ht="12.75">
      <c r="A305" s="1"/>
      <c r="B305" s="1"/>
      <c r="C305" s="1"/>
      <c r="D305" s="1"/>
      <c r="E305" s="1"/>
    </row>
    <row r="306" spans="1:5" ht="12.75">
      <c r="A306" s="1"/>
      <c r="B306" s="1"/>
      <c r="C306" s="1"/>
      <c r="D306" s="1"/>
      <c r="E306" s="1"/>
    </row>
    <row r="307" spans="1:5" ht="12.75">
      <c r="A307" s="1"/>
      <c r="B307" s="1"/>
      <c r="C307" s="1"/>
      <c r="D307" s="1"/>
      <c r="E307" s="1"/>
    </row>
    <row r="308" spans="1:5" ht="12.75">
      <c r="A308" s="1"/>
      <c r="B308" s="1"/>
      <c r="C308" s="1"/>
      <c r="D308" s="1"/>
      <c r="E308" s="1"/>
    </row>
    <row r="309" spans="1:5" ht="12.75">
      <c r="A309" s="1"/>
      <c r="B309" s="1"/>
      <c r="C309" s="1"/>
      <c r="D309" s="1"/>
      <c r="E309" s="1"/>
    </row>
    <row r="310" spans="1:5" ht="12.75">
      <c r="A310" s="1"/>
      <c r="B310" s="1"/>
      <c r="C310" s="1"/>
      <c r="D310" s="1"/>
      <c r="E310" s="1"/>
    </row>
    <row r="311" spans="1:5" ht="12.75">
      <c r="A311" s="1"/>
      <c r="B311" s="1"/>
      <c r="C311" s="1"/>
      <c r="D311" s="1"/>
      <c r="E311" s="1"/>
    </row>
    <row r="312" spans="1:5" ht="12.75">
      <c r="A312" s="1"/>
      <c r="B312" s="1"/>
      <c r="C312" s="1"/>
      <c r="D312" s="1"/>
      <c r="E312" s="1"/>
    </row>
    <row r="313" spans="1:5" ht="12.75">
      <c r="A313" s="1"/>
      <c r="B313" s="1"/>
      <c r="C313" s="1"/>
      <c r="D313" s="1"/>
      <c r="E313" s="1"/>
    </row>
    <row r="314" spans="1:5" ht="12.75">
      <c r="A314" s="1"/>
      <c r="B314" s="1"/>
      <c r="C314" s="1"/>
      <c r="D314" s="1"/>
      <c r="E314" s="1"/>
    </row>
    <row r="315" spans="1:5" ht="12.75">
      <c r="A315" s="1"/>
      <c r="B315" s="1"/>
      <c r="C315" s="1"/>
      <c r="D315" s="1"/>
      <c r="E315" s="1"/>
    </row>
    <row r="316" spans="1:5" ht="12.75">
      <c r="A316" s="1"/>
      <c r="B316" s="1"/>
      <c r="C316" s="1"/>
      <c r="D316" s="1"/>
      <c r="E316" s="1"/>
    </row>
    <row r="317" spans="1:5" ht="12.75">
      <c r="A317" s="1"/>
      <c r="B317" s="1"/>
      <c r="C317" s="1"/>
      <c r="D317" s="1"/>
      <c r="E317" s="1"/>
    </row>
    <row r="318" spans="1:5" ht="12.75">
      <c r="A318" s="1"/>
      <c r="B318" s="1"/>
      <c r="C318" s="1"/>
      <c r="D318" s="1"/>
      <c r="E318" s="1"/>
    </row>
    <row r="319" spans="1:5" ht="12.75">
      <c r="A319" s="1"/>
      <c r="B319" s="1"/>
      <c r="C319" s="1"/>
      <c r="D319" s="1"/>
      <c r="E319" s="1"/>
    </row>
    <row r="320" spans="1:5" ht="12.75">
      <c r="A320" s="1"/>
      <c r="B320" s="1"/>
      <c r="C320" s="1"/>
      <c r="D320" s="1"/>
      <c r="E320" s="1"/>
    </row>
    <row r="321" spans="1:5" ht="12.75">
      <c r="A321" s="1"/>
      <c r="B321" s="1"/>
      <c r="C321" s="1"/>
      <c r="D321" s="1"/>
      <c r="E321" s="1"/>
    </row>
    <row r="322" spans="1:5" ht="12.75">
      <c r="A322" s="1"/>
      <c r="B322" s="1"/>
      <c r="C322" s="1"/>
      <c r="D322" s="1"/>
      <c r="E322" s="1"/>
    </row>
    <row r="323" spans="1:5" ht="12.75">
      <c r="A323" s="1"/>
      <c r="B323" s="1"/>
      <c r="C323" s="1"/>
      <c r="D323" s="1"/>
      <c r="E323" s="1"/>
    </row>
    <row r="324" spans="1:5" ht="12.75">
      <c r="A324" s="1"/>
      <c r="B324" s="1"/>
      <c r="C324" s="1"/>
      <c r="D324" s="1"/>
      <c r="E324" s="1"/>
    </row>
    <row r="325" spans="1:5" ht="12.75">
      <c r="A325" s="1"/>
      <c r="B325" s="1"/>
      <c r="C325" s="1"/>
      <c r="D325" s="1"/>
      <c r="E325" s="1"/>
    </row>
    <row r="326" spans="1:5" ht="12.75">
      <c r="A326" s="1"/>
      <c r="B326" s="1"/>
      <c r="C326" s="1"/>
      <c r="D326" s="1"/>
      <c r="E326" s="1"/>
    </row>
    <row r="327" spans="1:5" ht="12.75">
      <c r="A327" s="1"/>
      <c r="B327" s="1"/>
      <c r="C327" s="1"/>
      <c r="D327" s="1"/>
      <c r="E327" s="1"/>
    </row>
    <row r="328" spans="1:5" ht="12.75">
      <c r="A328" s="1"/>
      <c r="B328" s="1"/>
      <c r="C328" s="1"/>
      <c r="D328" s="1"/>
      <c r="E328" s="1"/>
    </row>
    <row r="329" spans="1:5" ht="12.75">
      <c r="A329" s="1"/>
      <c r="B329" s="1"/>
      <c r="C329" s="1"/>
      <c r="D329" s="1"/>
      <c r="E329" s="1"/>
    </row>
    <row r="330" spans="1:5" ht="12.75">
      <c r="A330" s="1"/>
      <c r="B330" s="1"/>
      <c r="C330" s="1"/>
      <c r="D330" s="1"/>
      <c r="E330" s="1"/>
    </row>
    <row r="331" spans="1:5" ht="12.75">
      <c r="A331" s="1"/>
      <c r="B331" s="1"/>
      <c r="C331" s="1"/>
      <c r="D331" s="1"/>
      <c r="E331" s="1"/>
    </row>
    <row r="332" spans="1:5" ht="12.75">
      <c r="A332" s="1"/>
      <c r="B332" s="1"/>
      <c r="C332" s="1"/>
      <c r="D332" s="1"/>
      <c r="E332" s="1"/>
    </row>
    <row r="333" spans="1:5" ht="12.75">
      <c r="A333" s="1"/>
      <c r="B333" s="1"/>
      <c r="C333" s="1"/>
      <c r="D333" s="1"/>
      <c r="E333" s="1"/>
    </row>
    <row r="334" spans="1:5" ht="12.75">
      <c r="A334" s="1"/>
      <c r="B334" s="1"/>
      <c r="C334" s="1"/>
      <c r="D334" s="1"/>
      <c r="E334" s="1"/>
    </row>
    <row r="335" spans="1:5" ht="12.75">
      <c r="A335" s="1"/>
      <c r="B335" s="1"/>
      <c r="C335" s="1"/>
      <c r="D335" s="1"/>
      <c r="E335" s="1"/>
    </row>
    <row r="336" spans="1:5" ht="12.75">
      <c r="A336" s="1"/>
      <c r="B336" s="1"/>
      <c r="C336" s="1"/>
      <c r="D336" s="1"/>
      <c r="E336" s="1"/>
    </row>
    <row r="337" spans="1:5" ht="12.75">
      <c r="A337" s="1"/>
      <c r="B337" s="1"/>
      <c r="C337" s="1"/>
      <c r="D337" s="1"/>
      <c r="E337" s="1"/>
    </row>
    <row r="338" spans="1:5" ht="12.75">
      <c r="A338" s="1"/>
      <c r="B338" s="1"/>
      <c r="C338" s="1"/>
      <c r="D338" s="1"/>
      <c r="E338" s="1"/>
    </row>
    <row r="339" spans="1:5" ht="12.75">
      <c r="A339" s="1"/>
      <c r="B339" s="1"/>
      <c r="C339" s="1"/>
      <c r="D339" s="1"/>
      <c r="E339" s="1"/>
    </row>
    <row r="340" spans="1:5" ht="12.75">
      <c r="A340" s="1"/>
      <c r="B340" s="1"/>
      <c r="C340" s="1"/>
      <c r="D340" s="1"/>
      <c r="E340" s="1"/>
    </row>
    <row r="341" spans="1:5" ht="12.75">
      <c r="A341" s="1"/>
      <c r="B341" s="1"/>
      <c r="C341" s="1"/>
      <c r="D341" s="1"/>
      <c r="E341" s="1"/>
    </row>
    <row r="342" spans="1:5" ht="12.75">
      <c r="A342" s="1"/>
      <c r="B342" s="1"/>
      <c r="C342" s="1"/>
      <c r="D342" s="1"/>
      <c r="E342" s="1"/>
    </row>
    <row r="343" spans="1:5" ht="12.75">
      <c r="A343" s="1"/>
      <c r="B343" s="1"/>
      <c r="C343" s="1"/>
      <c r="D343" s="1"/>
      <c r="E343" s="1"/>
    </row>
    <row r="344" spans="1:5" ht="12.75">
      <c r="A344" s="1"/>
      <c r="B344" s="1"/>
      <c r="C344" s="1"/>
      <c r="D344" s="1"/>
      <c r="E344" s="1"/>
    </row>
    <row r="345" spans="1:5" ht="12.75">
      <c r="A345" s="1"/>
      <c r="B345" s="1"/>
      <c r="C345" s="1"/>
      <c r="D345" s="1"/>
      <c r="E345" s="1"/>
    </row>
    <row r="346" spans="1:5" ht="12.75">
      <c r="A346" s="1"/>
      <c r="B346" s="1"/>
      <c r="C346" s="1"/>
      <c r="D346" s="1"/>
      <c r="E346" s="1"/>
    </row>
    <row r="347" spans="1:5" ht="12.75">
      <c r="A347" s="1"/>
      <c r="B347" s="1"/>
      <c r="C347" s="1"/>
      <c r="D347" s="1"/>
      <c r="E347" s="1"/>
    </row>
    <row r="348" spans="1:5" ht="12.75">
      <c r="A348" s="1"/>
      <c r="B348" s="1"/>
      <c r="C348" s="1"/>
      <c r="D348" s="1"/>
      <c r="E348" s="1"/>
    </row>
    <row r="349" spans="1:5" ht="12.75">
      <c r="A349" s="1"/>
      <c r="B349" s="1"/>
      <c r="C349" s="1"/>
      <c r="D349" s="1"/>
      <c r="E349" s="1"/>
    </row>
    <row r="350" spans="1:5" ht="12.75">
      <c r="A350" s="1"/>
      <c r="B350" s="1"/>
      <c r="C350" s="1"/>
      <c r="D350" s="1"/>
      <c r="E350" s="1"/>
    </row>
    <row r="351" spans="1:5" ht="12.75">
      <c r="A351" s="1"/>
      <c r="B351" s="1"/>
      <c r="C351" s="1"/>
      <c r="D351" s="1"/>
      <c r="E351" s="1"/>
    </row>
    <row r="352" spans="1:5" ht="12.75">
      <c r="A352" s="1"/>
      <c r="B352" s="1"/>
      <c r="C352" s="1"/>
      <c r="D352" s="1"/>
      <c r="E352" s="1"/>
    </row>
    <row r="353" spans="1:5" ht="12.75">
      <c r="A353" s="1"/>
      <c r="B353" s="1"/>
      <c r="C353" s="1"/>
      <c r="D353" s="1"/>
      <c r="E353" s="1"/>
    </row>
    <row r="354" spans="1:5" ht="12.75">
      <c r="A354" s="1"/>
      <c r="B354" s="1"/>
      <c r="C354" s="1"/>
      <c r="D354" s="1"/>
      <c r="E354" s="1"/>
    </row>
    <row r="355" spans="1:5" ht="12.75">
      <c r="A355" s="1"/>
      <c r="B355" s="1"/>
      <c r="C355" s="1"/>
      <c r="D355" s="1"/>
      <c r="E355" s="1"/>
    </row>
    <row r="356" spans="1:5" ht="12.75">
      <c r="A356" s="1"/>
      <c r="B356" s="1"/>
      <c r="C356" s="1"/>
      <c r="D356" s="1"/>
      <c r="E356" s="1"/>
    </row>
    <row r="357" spans="1:5" ht="12.75">
      <c r="A357" s="1"/>
      <c r="B357" s="1"/>
      <c r="C357" s="1"/>
      <c r="D357" s="1"/>
      <c r="E357" s="1"/>
    </row>
    <row r="358" spans="1:5" ht="12.75">
      <c r="A358" s="1"/>
      <c r="B358" s="1"/>
      <c r="C358" s="1"/>
      <c r="D358" s="1"/>
      <c r="E358" s="1"/>
    </row>
    <row r="359" spans="1:5" ht="12.75">
      <c r="A359" s="1"/>
      <c r="B359" s="1"/>
      <c r="C359" s="1"/>
      <c r="D359" s="1"/>
      <c r="E359" s="1"/>
    </row>
    <row r="360" spans="1:5" ht="12.75">
      <c r="A360" s="1"/>
      <c r="B360" s="1"/>
      <c r="C360" s="1"/>
      <c r="D360" s="1"/>
      <c r="E360" s="1"/>
    </row>
    <row r="361" spans="1:5" ht="12.75">
      <c r="A361" s="1"/>
      <c r="B361" s="1"/>
      <c r="C361" s="1"/>
      <c r="D361" s="1"/>
      <c r="E361" s="1"/>
    </row>
    <row r="362" spans="1:5" ht="12.75">
      <c r="A362" s="1"/>
      <c r="B362" s="1"/>
      <c r="C362" s="1"/>
      <c r="D362" s="1"/>
      <c r="E362" s="1"/>
    </row>
    <row r="363" spans="1:5" ht="12.75">
      <c r="A363" s="1"/>
      <c r="B363" s="1"/>
      <c r="C363" s="1"/>
      <c r="D363" s="1"/>
      <c r="E363" s="1"/>
    </row>
    <row r="364" spans="1:5" ht="12.75">
      <c r="A364" s="1"/>
      <c r="B364" s="1"/>
      <c r="C364" s="1"/>
      <c r="D364" s="1"/>
      <c r="E364" s="1"/>
    </row>
    <row r="365" spans="1:5" ht="12.75">
      <c r="A365" s="1"/>
      <c r="B365" s="1"/>
      <c r="C365" s="1"/>
      <c r="D365" s="1"/>
      <c r="E365" s="1"/>
    </row>
    <row r="366" spans="1:5" ht="12.75">
      <c r="A366" s="1"/>
      <c r="B366" s="1"/>
      <c r="C366" s="1"/>
      <c r="D366" s="1"/>
      <c r="E366" s="1"/>
    </row>
    <row r="367" spans="1:5" ht="12.75">
      <c r="A367" s="1"/>
      <c r="B367" s="1"/>
      <c r="C367" s="1"/>
      <c r="D367" s="1"/>
      <c r="E367" s="1"/>
    </row>
    <row r="368" spans="1:5" ht="12.75">
      <c r="A368" s="1"/>
      <c r="B368" s="1"/>
      <c r="C368" s="1"/>
      <c r="D368" s="1"/>
      <c r="E368" s="1"/>
    </row>
    <row r="369" spans="1:5" ht="12.75">
      <c r="A369" s="1"/>
      <c r="B369" s="1"/>
      <c r="C369" s="1"/>
      <c r="D369" s="1"/>
      <c r="E369" s="1"/>
    </row>
    <row r="370" spans="1:5" ht="12.75">
      <c r="A370" s="1"/>
      <c r="B370" s="1"/>
      <c r="C370" s="1"/>
      <c r="D370" s="1"/>
      <c r="E370" s="1"/>
    </row>
    <row r="371" spans="1:5" ht="12.75">
      <c r="A371" s="1"/>
      <c r="B371" s="1"/>
      <c r="C371" s="1"/>
      <c r="D371" s="1"/>
      <c r="E371" s="1"/>
    </row>
    <row r="372" spans="1:5" ht="12.75">
      <c r="A372" s="1"/>
      <c r="B372" s="1"/>
      <c r="C372" s="1"/>
      <c r="D372" s="1"/>
      <c r="E372" s="1"/>
    </row>
    <row r="373" spans="1:5" ht="12.75">
      <c r="A373" s="1"/>
      <c r="B373" s="1"/>
      <c r="C373" s="1"/>
      <c r="D373" s="1"/>
      <c r="E373" s="1"/>
    </row>
    <row r="374" spans="1:5" ht="12.75">
      <c r="A374" s="1"/>
      <c r="B374" s="1"/>
      <c r="C374" s="1"/>
      <c r="D374" s="1"/>
      <c r="E374" s="1"/>
    </row>
    <row r="375" spans="1:5" ht="12.75">
      <c r="A375" s="1"/>
      <c r="B375" s="1"/>
      <c r="C375" s="1"/>
      <c r="D375" s="1"/>
      <c r="E375" s="1"/>
    </row>
    <row r="376" spans="1:5" ht="12.75">
      <c r="A376" s="1"/>
      <c r="B376" s="1"/>
      <c r="C376" s="1"/>
      <c r="D376" s="1"/>
      <c r="E376" s="1"/>
    </row>
    <row r="377" spans="1:5" ht="12.75">
      <c r="A377" s="1"/>
      <c r="B377" s="1"/>
      <c r="C377" s="1"/>
      <c r="D377" s="1"/>
      <c r="E377" s="1"/>
    </row>
    <row r="378" spans="1:5" ht="12.75">
      <c r="A378" s="1"/>
      <c r="B378" s="1"/>
      <c r="C378" s="1"/>
      <c r="D378" s="1"/>
      <c r="E378" s="1"/>
    </row>
    <row r="379" spans="1:5" ht="12.75">
      <c r="A379" s="1"/>
      <c r="B379" s="1"/>
      <c r="C379" s="1"/>
      <c r="D379" s="1"/>
      <c r="E379" s="1"/>
    </row>
    <row r="380" spans="1:5" ht="12.75">
      <c r="A380" s="1"/>
      <c r="B380" s="1"/>
      <c r="C380" s="1"/>
      <c r="D380" s="1"/>
      <c r="E380" s="1"/>
    </row>
    <row r="381" spans="1:5" ht="12.75">
      <c r="A381" s="1"/>
      <c r="B381" s="1"/>
      <c r="C381" s="1"/>
      <c r="D381" s="1"/>
      <c r="E381" s="1"/>
    </row>
    <row r="382" spans="1:5" ht="12.75">
      <c r="A382" s="1"/>
      <c r="B382" s="1"/>
      <c r="C382" s="1"/>
      <c r="D382" s="1"/>
      <c r="E382" s="1"/>
    </row>
    <row r="383" spans="1:5" ht="12.75">
      <c r="A383" s="1"/>
      <c r="B383" s="1"/>
      <c r="C383" s="1"/>
      <c r="D383" s="1"/>
      <c r="E383" s="1"/>
    </row>
    <row r="384" spans="1:5" ht="12.75">
      <c r="A384" s="1"/>
      <c r="B384" s="1"/>
      <c r="C384" s="1"/>
      <c r="D384" s="1"/>
      <c r="E384" s="1"/>
    </row>
    <row r="385" spans="1:5" ht="12.75">
      <c r="A385" s="1"/>
      <c r="B385" s="1"/>
      <c r="C385" s="1"/>
      <c r="D385" s="1"/>
      <c r="E385" s="1"/>
    </row>
    <row r="386" spans="1:5" ht="12.75">
      <c r="A386" s="1"/>
      <c r="B386" s="1"/>
      <c r="C386" s="1"/>
      <c r="D386" s="1"/>
      <c r="E386" s="1"/>
    </row>
    <row r="387" spans="1:5" ht="12.75">
      <c r="A387" s="1"/>
      <c r="B387" s="1"/>
      <c r="C387" s="1"/>
      <c r="D387" s="1"/>
      <c r="E387" s="1"/>
    </row>
    <row r="388" spans="1:5" ht="12.75">
      <c r="A388" s="1"/>
      <c r="B388" s="1"/>
      <c r="C388" s="1"/>
      <c r="D388" s="1"/>
      <c r="E388" s="1"/>
    </row>
    <row r="389" spans="1:5" ht="12.75">
      <c r="A389" s="1"/>
      <c r="B389" s="1"/>
      <c r="C389" s="1"/>
      <c r="D389" s="1"/>
      <c r="E389" s="1"/>
    </row>
    <row r="390" spans="1:5" ht="12.75">
      <c r="A390" s="1"/>
      <c r="B390" s="1"/>
      <c r="C390" s="1"/>
      <c r="D390" s="1"/>
      <c r="E390" s="1"/>
    </row>
    <row r="391" spans="1:5" ht="12.75">
      <c r="A391" s="1"/>
      <c r="B391" s="1"/>
      <c r="C391" s="1"/>
      <c r="D391" s="1"/>
      <c r="E391" s="1"/>
    </row>
    <row r="392" spans="1:5" ht="12.75">
      <c r="A392" s="1"/>
      <c r="B392" s="1"/>
      <c r="C392" s="1"/>
      <c r="D392" s="1"/>
      <c r="E392" s="1"/>
    </row>
    <row r="393" spans="1:5" ht="12.75">
      <c r="A393" s="1"/>
      <c r="B393" s="1"/>
      <c r="C393" s="1"/>
      <c r="D393" s="1"/>
      <c r="E393" s="1"/>
    </row>
    <row r="394" spans="1:5" ht="12.75">
      <c r="A394" s="1"/>
      <c r="B394" s="1"/>
      <c r="C394" s="1"/>
      <c r="D394" s="1"/>
      <c r="E394" s="1"/>
    </row>
    <row r="395" spans="1:5" ht="12.75">
      <c r="A395" s="1"/>
      <c r="B395" s="1"/>
      <c r="C395" s="1"/>
      <c r="D395" s="1"/>
      <c r="E395" s="1"/>
    </row>
    <row r="396" spans="1:5" ht="12.75">
      <c r="A396" s="1"/>
      <c r="B396" s="1"/>
      <c r="C396" s="1"/>
      <c r="D396" s="1"/>
      <c r="E396" s="1"/>
    </row>
    <row r="397" spans="1:5" ht="12.75">
      <c r="A397" s="1"/>
      <c r="B397" s="1"/>
      <c r="C397" s="1"/>
      <c r="D397" s="1"/>
      <c r="E397" s="1"/>
    </row>
    <row r="398" spans="1:5" ht="12.75">
      <c r="A398" s="1"/>
      <c r="B398" s="1"/>
      <c r="C398" s="1"/>
      <c r="D398" s="1"/>
      <c r="E398" s="1"/>
    </row>
    <row r="399" spans="1:5" ht="12.75">
      <c r="A399" s="1"/>
      <c r="B399" s="1"/>
      <c r="C399" s="1"/>
      <c r="D399" s="1"/>
      <c r="E399" s="1"/>
    </row>
    <row r="400" spans="1:5" ht="12.75">
      <c r="A400" s="1"/>
      <c r="B400" s="1"/>
      <c r="C400" s="1"/>
      <c r="D400" s="1"/>
      <c r="E400" s="1"/>
    </row>
    <row r="401" spans="1:5" ht="12.75">
      <c r="A401" s="1"/>
      <c r="B401" s="1"/>
      <c r="C401" s="1"/>
      <c r="D401" s="1"/>
      <c r="E401" s="1"/>
    </row>
    <row r="402" spans="1:5" ht="12.75">
      <c r="A402" s="1"/>
      <c r="B402" s="1"/>
      <c r="C402" s="1"/>
      <c r="D402" s="1"/>
      <c r="E402" s="1"/>
    </row>
    <row r="403" spans="1:5" ht="12.75">
      <c r="A403" s="1"/>
      <c r="B403" s="1"/>
      <c r="C403" s="1"/>
      <c r="D403" s="1"/>
      <c r="E403" s="1"/>
    </row>
    <row r="404" spans="1:5" ht="12.75">
      <c r="A404" s="1"/>
      <c r="B404" s="1"/>
      <c r="C404" s="1"/>
      <c r="D404" s="1"/>
      <c r="E404" s="1"/>
    </row>
    <row r="405" spans="1:5" ht="12.75">
      <c r="A405" s="1"/>
      <c r="B405" s="1"/>
      <c r="C405" s="1"/>
      <c r="D405" s="1"/>
      <c r="E405" s="1"/>
    </row>
    <row r="406" spans="1:5" ht="12.75">
      <c r="A406" s="1"/>
      <c r="B406" s="1"/>
      <c r="C406" s="1"/>
      <c r="D406" s="1"/>
      <c r="E406" s="1"/>
    </row>
    <row r="407" spans="1:5" ht="12.75">
      <c r="A407" s="1"/>
      <c r="B407" s="1"/>
      <c r="C407" s="1"/>
      <c r="D407" s="1"/>
      <c r="E407" s="1"/>
    </row>
    <row r="408" spans="1:5" ht="12.75">
      <c r="A408" s="1"/>
      <c r="B408" s="1"/>
      <c r="C408" s="1"/>
      <c r="D408" s="1"/>
      <c r="E408" s="1"/>
    </row>
    <row r="409" spans="1:5" ht="12.75">
      <c r="A409" s="1"/>
      <c r="B409" s="1"/>
      <c r="C409" s="1"/>
      <c r="D409" s="1"/>
      <c r="E409" s="1"/>
    </row>
    <row r="410" spans="1:5" ht="12.75">
      <c r="A410" s="1"/>
      <c r="B410" s="1"/>
      <c r="C410" s="1"/>
      <c r="D410" s="1"/>
      <c r="E410" s="1"/>
    </row>
    <row r="411" spans="1:5" ht="12.75">
      <c r="A411" s="1"/>
      <c r="B411" s="1"/>
      <c r="C411" s="1"/>
      <c r="D411" s="1"/>
      <c r="E411" s="1"/>
    </row>
    <row r="412" spans="1:5" ht="12.75">
      <c r="A412" s="1"/>
      <c r="B412" s="1"/>
      <c r="C412" s="1"/>
      <c r="D412" s="1"/>
      <c r="E412" s="1"/>
    </row>
    <row r="413" spans="1:5" ht="12.75">
      <c r="A413" s="1"/>
      <c r="B413" s="1"/>
      <c r="C413" s="1"/>
      <c r="D413" s="1"/>
      <c r="E413" s="1"/>
    </row>
    <row r="414" spans="1:5" ht="12.75">
      <c r="A414" s="1"/>
      <c r="B414" s="1"/>
      <c r="C414" s="1"/>
      <c r="D414" s="1"/>
      <c r="E414" s="1"/>
    </row>
    <row r="415" spans="1:5" ht="12.75">
      <c r="A415" s="1"/>
      <c r="B415" s="1"/>
      <c r="C415" s="1"/>
      <c r="D415" s="1"/>
      <c r="E415" s="1"/>
    </row>
    <row r="416" spans="1:5" ht="12.75">
      <c r="A416" s="1"/>
      <c r="B416" s="1"/>
      <c r="C416" s="1"/>
      <c r="D416" s="1"/>
      <c r="E416" s="1"/>
    </row>
    <row r="417" spans="1:5" ht="12.75">
      <c r="A417" s="1"/>
      <c r="B417" s="1"/>
      <c r="C417" s="1"/>
      <c r="D417" s="1"/>
      <c r="E417" s="1"/>
    </row>
    <row r="418" spans="1:5" ht="12.75">
      <c r="A418" s="1"/>
      <c r="B418" s="1"/>
      <c r="C418" s="1"/>
      <c r="D418" s="1"/>
      <c r="E418" s="1"/>
    </row>
  </sheetData>
  <sheetProtection password="A5D8" sheet="1" objects="1" scenarios="1" formatCells="0" formatColumns="0" formatRows="0"/>
  <mergeCells count="38">
    <mergeCell ref="B78:B82"/>
    <mergeCell ref="A78:A82"/>
    <mergeCell ref="B6:B10"/>
    <mergeCell ref="A6:A10"/>
    <mergeCell ref="B11:B15"/>
    <mergeCell ref="A2:E2"/>
    <mergeCell ref="A3:E3"/>
    <mergeCell ref="A58:A62"/>
    <mergeCell ref="B43:B47"/>
    <mergeCell ref="A43:A47"/>
    <mergeCell ref="G4:G5"/>
    <mergeCell ref="B73:B77"/>
    <mergeCell ref="A73:A77"/>
    <mergeCell ref="B63:B67"/>
    <mergeCell ref="A63:A67"/>
    <mergeCell ref="B68:B72"/>
    <mergeCell ref="A68:A72"/>
    <mergeCell ref="B53:B57"/>
    <mergeCell ref="A53:A57"/>
    <mergeCell ref="B58:B62"/>
    <mergeCell ref="B48:B52"/>
    <mergeCell ref="A48:A52"/>
    <mergeCell ref="B28:B32"/>
    <mergeCell ref="A28:A32"/>
    <mergeCell ref="A38:A42"/>
    <mergeCell ref="B38:B42"/>
    <mergeCell ref="B33:B37"/>
    <mergeCell ref="A33:A37"/>
    <mergeCell ref="F4:F5"/>
    <mergeCell ref="A11:A15"/>
    <mergeCell ref="B16:B21"/>
    <mergeCell ref="B22:B27"/>
    <mergeCell ref="A22:A27"/>
    <mergeCell ref="A16:A21"/>
    <mergeCell ref="E4:E5"/>
    <mergeCell ref="B4:B5"/>
    <mergeCell ref="A4:A5"/>
    <mergeCell ref="C4:D4"/>
  </mergeCells>
  <conditionalFormatting sqref="A6:E6 A11:E11 C7:E10 A16:E16 C12:E15 A22:E22 C17:E21 A28:E28 C23:E27 A33:E33 C29:E32 A38:E38 C34:E37 A43:E43 C39:E42 A48:E48 C44:E47 C49:E52 A53:E53 A58:E58 C54:E57 A63:E63 C59:E62 A68:E68 C64:E67 A73:E73 C69:E72 A78:E78 C74:E77 C79:E82">
    <cfRule type="expression" priority="58" dxfId="33" stopIfTrue="1">
      <formula>$J$3=0</formula>
    </cfRule>
  </conditionalFormatting>
  <conditionalFormatting sqref="H4">
    <cfRule type="expression" priority="1" dxfId="62" stopIfTrue="1">
      <formula>"Uzupełnij pole 2.9 w arkuszu Wnioskodawca"</formula>
    </cfRule>
    <cfRule type="expression" priority="2" dxfId="62" stopIfTrue="1">
      <formula>"Przekroczyłeś liczbę znaków"</formula>
    </cfRule>
  </conditionalFormatting>
  <dataValidations count="2">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E6:E82">
      <formula1>AND($H$3&gt;=0,F6&lt;=1000)</formula1>
    </dataValidation>
    <dataValidation type="textLength"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C6:C82">
      <formula1>0</formula1>
      <formula2>1000</formula2>
    </dataValidation>
  </dataValidations>
  <printOptions horizontalCentered="1"/>
  <pageMargins left="0.5905511811023623" right="0.5905511811023623" top="0.5905511811023623" bottom="0.984251968503937" header="0" footer="0"/>
  <pageSetup fitToHeight="0" fitToWidth="1" horizontalDpi="600" verticalDpi="600" orientation="landscape" paperSize="9" r:id="rId1"/>
  <headerFooter alignWithMargins="0">
    <oddFooter>&amp;L&amp;T              &amp;D
&amp;CStrona &amp;P z &amp;N
&amp;R&amp;A
</oddFooter>
  </headerFooter>
  <rowBreaks count="2" manualBreakCount="2">
    <brk id="32" max="4" man="1"/>
    <brk id="62" max="4" man="1"/>
  </rowBreaks>
</worksheet>
</file>

<file path=xl/worksheets/sheet8.xml><?xml version="1.0" encoding="utf-8"?>
<worksheet xmlns="http://schemas.openxmlformats.org/spreadsheetml/2006/main" xmlns:r="http://schemas.openxmlformats.org/officeDocument/2006/relationships">
  <sheetPr codeName="Arkusz8">
    <pageSetUpPr fitToPage="1"/>
  </sheetPr>
  <dimension ref="A1:D178"/>
  <sheetViews>
    <sheetView zoomScalePageLayoutView="0" workbookViewId="0" topLeftCell="A16">
      <selection activeCell="J243" sqref="J243"/>
    </sheetView>
  </sheetViews>
  <sheetFormatPr defaultColWidth="9.140625" defaultRowHeight="12.75"/>
  <cols>
    <col min="1" max="1" width="92.28125" style="3" customWidth="1"/>
    <col min="2" max="2" width="15.8515625" style="178" customWidth="1"/>
    <col min="3" max="3" width="14.140625" style="178" customWidth="1"/>
    <col min="4" max="4" width="16.57421875" style="113" customWidth="1"/>
    <col min="5" max="41" width="9.140625" style="1" customWidth="1"/>
    <col min="42" max="16384" width="9.140625" style="3" customWidth="1"/>
  </cols>
  <sheetData>
    <row r="1" ht="13.5" thickBot="1">
      <c r="A1" s="1"/>
    </row>
    <row r="2" spans="1:4" ht="32.25" customHeight="1">
      <c r="A2" s="179" t="s">
        <v>396</v>
      </c>
      <c r="B2" s="167" t="s">
        <v>540</v>
      </c>
      <c r="C2" s="114" t="s">
        <v>639</v>
      </c>
      <c r="D2" s="180" t="str">
        <f>Zadania!H2</f>
        <v>Masz jeszcze do dyspozycji znaków:</v>
      </c>
    </row>
    <row r="3" spans="1:4" ht="38.25">
      <c r="A3" s="181" t="s">
        <v>382</v>
      </c>
      <c r="B3" s="117">
        <f>SUM(B4:B24)</f>
        <v>0</v>
      </c>
      <c r="C3" s="117">
        <f>B3+Kwoty_ryczałtowe!F3+Zadania!F3</f>
        <v>0</v>
      </c>
      <c r="D3" s="182">
        <f>Zadania!H3</f>
        <v>15000</v>
      </c>
    </row>
    <row r="4" spans="1:4" ht="30.75" customHeight="1">
      <c r="A4" s="425"/>
      <c r="B4" s="178">
        <f>LEN(A4)</f>
        <v>0</v>
      </c>
      <c r="D4" s="369">
        <f>Zadania!H4</f>
      </c>
    </row>
    <row r="5" ht="38.25">
      <c r="A5" s="183" t="s">
        <v>429</v>
      </c>
    </row>
    <row r="6" spans="1:2" ht="12.75">
      <c r="A6" s="425"/>
      <c r="B6" s="178">
        <f>LEN(A6)</f>
        <v>0</v>
      </c>
    </row>
    <row r="7" spans="1:2" ht="12.75">
      <c r="A7" s="426"/>
      <c r="B7" s="178">
        <f>LEN(A7)</f>
        <v>0</v>
      </c>
    </row>
    <row r="8" spans="1:2" ht="12.75">
      <c r="A8" s="426"/>
      <c r="B8" s="178">
        <f>LEN(A8)</f>
        <v>0</v>
      </c>
    </row>
    <row r="9" ht="25.5">
      <c r="A9" s="184" t="s">
        <v>430</v>
      </c>
    </row>
    <row r="10" spans="1:2" ht="12.75">
      <c r="A10" s="425"/>
      <c r="B10" s="178">
        <f>LEN(A10)</f>
        <v>0</v>
      </c>
    </row>
    <row r="11" spans="1:2" ht="13.5" thickBot="1">
      <c r="A11" s="427"/>
      <c r="B11" s="178">
        <f>LEN(A11)</f>
        <v>0</v>
      </c>
    </row>
    <row r="12" ht="15" customHeight="1" thickBot="1">
      <c r="A12" s="111"/>
    </row>
    <row r="13" ht="45" customHeight="1" thickBot="1">
      <c r="A13" s="141" t="s">
        <v>539</v>
      </c>
    </row>
    <row r="14" ht="77.25" thickBot="1">
      <c r="A14" s="185" t="s">
        <v>343</v>
      </c>
    </row>
    <row r="15" ht="13.5" thickBot="1">
      <c r="A15" s="185" t="s">
        <v>344</v>
      </c>
    </row>
    <row r="16" spans="1:2" ht="12.75">
      <c r="A16" s="426"/>
      <c r="B16" s="178">
        <f>LEN(A16)</f>
        <v>0</v>
      </c>
    </row>
    <row r="17" spans="1:2" ht="12.75">
      <c r="A17" s="426"/>
      <c r="B17" s="178">
        <f>LEN(A17)</f>
        <v>0</v>
      </c>
    </row>
    <row r="18" spans="1:2" ht="13.5" thickBot="1">
      <c r="A18" s="427"/>
      <c r="B18" s="178">
        <f>LEN(A18)</f>
        <v>0</v>
      </c>
    </row>
    <row r="19" ht="16.5" customHeight="1" thickBot="1">
      <c r="A19" s="111"/>
    </row>
    <row r="20" ht="22.5" customHeight="1" thickBot="1">
      <c r="A20" s="141" t="s">
        <v>345</v>
      </c>
    </row>
    <row r="21" ht="38.25">
      <c r="A21" s="186" t="s">
        <v>383</v>
      </c>
    </row>
    <row r="22" spans="1:2" ht="12.75">
      <c r="A22" s="425"/>
      <c r="B22" s="178">
        <f>LEN(A22)</f>
        <v>0</v>
      </c>
    </row>
    <row r="23" spans="1:2" ht="12.75">
      <c r="A23" s="426"/>
      <c r="B23" s="178">
        <f>LEN(A23)</f>
        <v>0</v>
      </c>
    </row>
    <row r="24" spans="1:2" ht="13.5" thickBot="1">
      <c r="A24" s="427"/>
      <c r="B24" s="178">
        <f>LEN(A24)</f>
        <v>0</v>
      </c>
    </row>
    <row r="25" ht="12.75" customHeight="1">
      <c r="A25" s="111"/>
    </row>
    <row r="26" ht="12.75" customHeight="1">
      <c r="A26" s="111"/>
    </row>
    <row r="27" ht="12.75" customHeight="1">
      <c r="A27" s="111"/>
    </row>
    <row r="28" ht="12.75" customHeight="1">
      <c r="A28" s="111"/>
    </row>
    <row r="29" ht="12.75" customHeight="1">
      <c r="A29" s="111"/>
    </row>
    <row r="30" ht="77.25" customHeight="1">
      <c r="A30" s="111"/>
    </row>
    <row r="31" ht="12.75" customHeight="1">
      <c r="A31" s="111"/>
    </row>
    <row r="32" ht="12.75" customHeight="1">
      <c r="A32" s="111"/>
    </row>
    <row r="33" ht="12.75" customHeight="1">
      <c r="A33" s="111"/>
    </row>
    <row r="34" ht="12.75" customHeight="1">
      <c r="A34" s="111"/>
    </row>
    <row r="35" ht="12.75" customHeight="1">
      <c r="A35" s="111"/>
    </row>
    <row r="36" ht="13.5" customHeight="1">
      <c r="A36" s="111"/>
    </row>
    <row r="37" ht="12.75" customHeight="1">
      <c r="A37" s="111"/>
    </row>
    <row r="38" ht="12.75" customHeight="1">
      <c r="A38" s="111"/>
    </row>
    <row r="39" ht="12.75" customHeight="1">
      <c r="A39" s="111"/>
    </row>
    <row r="40" ht="12.75" customHeight="1">
      <c r="A40" s="111"/>
    </row>
    <row r="41" ht="12.75" customHeight="1">
      <c r="A41" s="111"/>
    </row>
    <row r="42" ht="12.75" customHeight="1">
      <c r="A42" s="111"/>
    </row>
    <row r="43" ht="13.5" customHeight="1">
      <c r="A43" s="111"/>
    </row>
    <row r="44" ht="12.75">
      <c r="A44" s="111"/>
    </row>
    <row r="45" ht="12.75">
      <c r="A45" s="111"/>
    </row>
    <row r="46" ht="12.75">
      <c r="A46" s="111"/>
    </row>
    <row r="47" ht="12.75">
      <c r="A47" s="111"/>
    </row>
    <row r="48" ht="12.75">
      <c r="A48" s="111"/>
    </row>
    <row r="49" ht="12.75">
      <c r="A49" s="111"/>
    </row>
    <row r="50" ht="12.75">
      <c r="A50" s="111"/>
    </row>
    <row r="51" ht="12.75">
      <c r="A51" s="111"/>
    </row>
    <row r="52" ht="12.75">
      <c r="A52" s="111"/>
    </row>
    <row r="53" ht="12.75">
      <c r="A53" s="111"/>
    </row>
    <row r="54" ht="12.75">
      <c r="A54" s="111"/>
    </row>
    <row r="55" ht="12.75">
      <c r="A55" s="111"/>
    </row>
    <row r="56" ht="12.75">
      <c r="A56" s="111"/>
    </row>
    <row r="57" ht="12.75">
      <c r="A57" s="111"/>
    </row>
    <row r="58" ht="12.75">
      <c r="A58" s="111"/>
    </row>
    <row r="59" ht="12.75">
      <c r="A59" s="111"/>
    </row>
    <row r="60" ht="12.75">
      <c r="A60" s="111"/>
    </row>
    <row r="61" ht="57.75" customHeight="1">
      <c r="A61" s="111"/>
    </row>
    <row r="62" ht="12.75">
      <c r="A62" s="111"/>
    </row>
    <row r="63" ht="12.75">
      <c r="A63" s="111"/>
    </row>
    <row r="64" ht="12.75">
      <c r="A64" s="111"/>
    </row>
    <row r="65" ht="12.75">
      <c r="A65" s="111"/>
    </row>
    <row r="66" ht="12.75">
      <c r="A66" s="111"/>
    </row>
    <row r="67" ht="12.75">
      <c r="A67" s="111"/>
    </row>
    <row r="68" ht="12.75">
      <c r="A68" s="111"/>
    </row>
    <row r="69" ht="12.75">
      <c r="A69" s="111"/>
    </row>
    <row r="70" ht="12.75">
      <c r="A70" s="111"/>
    </row>
    <row r="71" ht="12.75">
      <c r="A71" s="111"/>
    </row>
    <row r="72" ht="12.75">
      <c r="A72" s="111"/>
    </row>
    <row r="73" ht="12.75">
      <c r="A73" s="111"/>
    </row>
    <row r="74" ht="12.75">
      <c r="A74" s="111"/>
    </row>
    <row r="75" ht="12.75">
      <c r="A75" s="111"/>
    </row>
    <row r="76" ht="12.75">
      <c r="A76" s="111"/>
    </row>
    <row r="77" ht="12.75">
      <c r="A77" s="111"/>
    </row>
    <row r="78" ht="12.75">
      <c r="A78" s="111"/>
    </row>
    <row r="79" ht="12.75">
      <c r="A79" s="111"/>
    </row>
    <row r="80" ht="12.75">
      <c r="A80" s="111"/>
    </row>
    <row r="81" ht="12.75">
      <c r="A81" s="111"/>
    </row>
    <row r="82" ht="12.75">
      <c r="A82" s="111"/>
    </row>
    <row r="83" ht="12.75">
      <c r="A83" s="111"/>
    </row>
    <row r="84" ht="12.75">
      <c r="A84" s="111"/>
    </row>
    <row r="85" ht="12.75">
      <c r="A85" s="111"/>
    </row>
    <row r="86" ht="12.75">
      <c r="A86" s="111"/>
    </row>
    <row r="87" ht="12.75">
      <c r="A87" s="111"/>
    </row>
    <row r="88" ht="12.75">
      <c r="A88" s="111"/>
    </row>
    <row r="89" ht="12.75">
      <c r="A89" s="111"/>
    </row>
    <row r="90" ht="12.75">
      <c r="A90" s="111"/>
    </row>
    <row r="91" ht="12.75">
      <c r="A91" s="111"/>
    </row>
    <row r="92" ht="12.75">
      <c r="A92" s="11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spans="2:4" s="1" customFormat="1" ht="12.75">
      <c r="B113" s="178"/>
      <c r="C113" s="178"/>
      <c r="D113" s="113"/>
    </row>
    <row r="114" spans="2:4" s="1" customFormat="1" ht="12.75">
      <c r="B114" s="178"/>
      <c r="C114" s="178"/>
      <c r="D114" s="113"/>
    </row>
    <row r="115" spans="2:4" s="1" customFormat="1" ht="12.75">
      <c r="B115" s="178"/>
      <c r="C115" s="178"/>
      <c r="D115" s="113"/>
    </row>
    <row r="116" spans="2:4" s="1" customFormat="1" ht="12.75">
      <c r="B116" s="178"/>
      <c r="C116" s="178"/>
      <c r="D116" s="113"/>
    </row>
    <row r="117" spans="2:4" s="1" customFormat="1" ht="12.75">
      <c r="B117" s="178"/>
      <c r="C117" s="178"/>
      <c r="D117" s="113"/>
    </row>
    <row r="118" spans="2:4" s="1" customFormat="1" ht="12.75">
      <c r="B118" s="178"/>
      <c r="C118" s="178"/>
      <c r="D118" s="113"/>
    </row>
    <row r="119" spans="2:4" s="1" customFormat="1" ht="12.75">
      <c r="B119" s="178"/>
      <c r="C119" s="178"/>
      <c r="D119" s="113"/>
    </row>
    <row r="120" spans="2:4" s="1" customFormat="1" ht="12.75">
      <c r="B120" s="178"/>
      <c r="C120" s="178"/>
      <c r="D120" s="113"/>
    </row>
    <row r="121" spans="2:4" s="1" customFormat="1" ht="12.75">
      <c r="B121" s="178"/>
      <c r="C121" s="178"/>
      <c r="D121" s="113"/>
    </row>
    <row r="122" spans="2:4" s="1" customFormat="1" ht="12.75">
      <c r="B122" s="178"/>
      <c r="C122" s="178"/>
      <c r="D122" s="113"/>
    </row>
    <row r="123" spans="2:4" s="1" customFormat="1" ht="12.75">
      <c r="B123" s="178"/>
      <c r="C123" s="178"/>
      <c r="D123" s="113"/>
    </row>
    <row r="124" spans="2:4" s="1" customFormat="1" ht="12.75">
      <c r="B124" s="178"/>
      <c r="C124" s="178"/>
      <c r="D124" s="113"/>
    </row>
    <row r="125" spans="2:4" s="1" customFormat="1" ht="12.75">
      <c r="B125" s="178"/>
      <c r="C125" s="178"/>
      <c r="D125" s="113"/>
    </row>
    <row r="126" spans="2:4" s="1" customFormat="1" ht="12.75">
      <c r="B126" s="178"/>
      <c r="C126" s="178"/>
      <c r="D126" s="113"/>
    </row>
    <row r="127" spans="2:4" s="1" customFormat="1" ht="12.75">
      <c r="B127" s="178"/>
      <c r="C127" s="178"/>
      <c r="D127" s="113"/>
    </row>
    <row r="128" spans="2:4" s="1" customFormat="1" ht="12.75">
      <c r="B128" s="178"/>
      <c r="C128" s="178"/>
      <c r="D128" s="113"/>
    </row>
    <row r="129" spans="2:4" s="1" customFormat="1" ht="12.75">
      <c r="B129" s="178"/>
      <c r="C129" s="178"/>
      <c r="D129" s="113"/>
    </row>
    <row r="130" spans="2:4" s="1" customFormat="1" ht="12.75">
      <c r="B130" s="178"/>
      <c r="C130" s="178"/>
      <c r="D130" s="113"/>
    </row>
    <row r="131" spans="2:4" s="1" customFormat="1" ht="12.75">
      <c r="B131" s="178"/>
      <c r="C131" s="178"/>
      <c r="D131" s="113"/>
    </row>
    <row r="132" spans="2:4" s="1" customFormat="1" ht="12.75">
      <c r="B132" s="178"/>
      <c r="C132" s="178"/>
      <c r="D132" s="113"/>
    </row>
    <row r="133" spans="2:4" s="1" customFormat="1" ht="12.75">
      <c r="B133" s="178"/>
      <c r="C133" s="178"/>
      <c r="D133" s="113"/>
    </row>
    <row r="134" spans="2:4" s="1" customFormat="1" ht="12.75">
      <c r="B134" s="178"/>
      <c r="C134" s="178"/>
      <c r="D134" s="113"/>
    </row>
    <row r="135" spans="2:4" s="1" customFormat="1" ht="12.75">
      <c r="B135" s="178"/>
      <c r="C135" s="178"/>
      <c r="D135" s="113"/>
    </row>
    <row r="136" spans="2:4" s="1" customFormat="1" ht="12.75">
      <c r="B136" s="178"/>
      <c r="C136" s="178"/>
      <c r="D136" s="113"/>
    </row>
    <row r="137" spans="2:4" s="1" customFormat="1" ht="12.75">
      <c r="B137" s="178"/>
      <c r="C137" s="178"/>
      <c r="D137" s="113"/>
    </row>
    <row r="138" spans="2:4" s="1" customFormat="1" ht="12.75">
      <c r="B138" s="178"/>
      <c r="C138" s="178"/>
      <c r="D138" s="113"/>
    </row>
    <row r="139" spans="2:4" s="1" customFormat="1" ht="12.75">
      <c r="B139" s="178"/>
      <c r="C139" s="178"/>
      <c r="D139" s="113"/>
    </row>
    <row r="140" spans="2:4" s="1" customFormat="1" ht="12.75">
      <c r="B140" s="178"/>
      <c r="C140" s="178"/>
      <c r="D140" s="113"/>
    </row>
    <row r="141" spans="2:4" s="1" customFormat="1" ht="12.75">
      <c r="B141" s="178"/>
      <c r="C141" s="178"/>
      <c r="D141" s="113"/>
    </row>
    <row r="142" spans="2:4" s="1" customFormat="1" ht="12.75">
      <c r="B142" s="178"/>
      <c r="C142" s="178"/>
      <c r="D142" s="113"/>
    </row>
    <row r="143" spans="2:4" s="1" customFormat="1" ht="12.75">
      <c r="B143" s="178"/>
      <c r="C143" s="178"/>
      <c r="D143" s="113"/>
    </row>
    <row r="144" spans="2:4" s="1" customFormat="1" ht="12.75">
      <c r="B144" s="178"/>
      <c r="C144" s="178"/>
      <c r="D144" s="113"/>
    </row>
    <row r="145" spans="2:4" s="1" customFormat="1" ht="12.75">
      <c r="B145" s="178"/>
      <c r="C145" s="178"/>
      <c r="D145" s="113"/>
    </row>
    <row r="146" spans="2:4" s="1" customFormat="1" ht="12.75">
      <c r="B146" s="178"/>
      <c r="C146" s="178"/>
      <c r="D146" s="113"/>
    </row>
    <row r="147" spans="2:4" s="1" customFormat="1" ht="12.75">
      <c r="B147" s="178"/>
      <c r="C147" s="178"/>
      <c r="D147" s="113"/>
    </row>
    <row r="148" spans="2:4" s="1" customFormat="1" ht="12.75">
      <c r="B148" s="178"/>
      <c r="C148" s="178"/>
      <c r="D148" s="113"/>
    </row>
    <row r="149" spans="2:4" s="1" customFormat="1" ht="12.75">
      <c r="B149" s="178"/>
      <c r="C149" s="178"/>
      <c r="D149" s="113"/>
    </row>
    <row r="150" spans="2:4" s="1" customFormat="1" ht="12.75">
      <c r="B150" s="178"/>
      <c r="C150" s="178"/>
      <c r="D150" s="113"/>
    </row>
    <row r="151" spans="2:4" s="1" customFormat="1" ht="12.75">
      <c r="B151" s="178"/>
      <c r="C151" s="178"/>
      <c r="D151" s="113"/>
    </row>
    <row r="152" spans="2:4" s="1" customFormat="1" ht="12.75">
      <c r="B152" s="178"/>
      <c r="C152" s="178"/>
      <c r="D152" s="113"/>
    </row>
    <row r="153" spans="2:4" s="1" customFormat="1" ht="12.75">
      <c r="B153" s="178"/>
      <c r="C153" s="178"/>
      <c r="D153" s="113"/>
    </row>
    <row r="154" spans="2:4" s="1" customFormat="1" ht="12.75">
      <c r="B154" s="178"/>
      <c r="C154" s="178"/>
      <c r="D154" s="113"/>
    </row>
    <row r="155" spans="2:4" s="1" customFormat="1" ht="12.75">
      <c r="B155" s="178"/>
      <c r="C155" s="178"/>
      <c r="D155" s="113"/>
    </row>
    <row r="156" spans="2:4" s="1" customFormat="1" ht="12.75">
      <c r="B156" s="178"/>
      <c r="C156" s="178"/>
      <c r="D156" s="113"/>
    </row>
    <row r="157" spans="2:4" s="1" customFormat="1" ht="12.75">
      <c r="B157" s="178"/>
      <c r="C157" s="178"/>
      <c r="D157" s="113"/>
    </row>
    <row r="158" spans="2:4" s="1" customFormat="1" ht="12.75">
      <c r="B158" s="178"/>
      <c r="C158" s="178"/>
      <c r="D158" s="113"/>
    </row>
    <row r="159" spans="2:4" s="1" customFormat="1" ht="12.75">
      <c r="B159" s="178"/>
      <c r="C159" s="178"/>
      <c r="D159" s="113"/>
    </row>
    <row r="160" spans="2:4" s="1" customFormat="1" ht="12.75">
      <c r="B160" s="178"/>
      <c r="C160" s="178"/>
      <c r="D160" s="113"/>
    </row>
    <row r="161" spans="2:4" s="1" customFormat="1" ht="12.75">
      <c r="B161" s="178"/>
      <c r="C161" s="178"/>
      <c r="D161" s="113"/>
    </row>
    <row r="162" spans="2:4" s="1" customFormat="1" ht="12.75">
      <c r="B162" s="178"/>
      <c r="C162" s="178"/>
      <c r="D162" s="113"/>
    </row>
    <row r="163" spans="2:4" s="1" customFormat="1" ht="12.75">
      <c r="B163" s="178"/>
      <c r="C163" s="178"/>
      <c r="D163" s="113"/>
    </row>
    <row r="164" spans="2:4" s="1" customFormat="1" ht="12.75">
      <c r="B164" s="178"/>
      <c r="C164" s="178"/>
      <c r="D164" s="113"/>
    </row>
    <row r="165" spans="2:4" s="1" customFormat="1" ht="12.75">
      <c r="B165" s="178"/>
      <c r="C165" s="178"/>
      <c r="D165" s="113"/>
    </row>
    <row r="166" spans="2:4" s="1" customFormat="1" ht="12.75">
      <c r="B166" s="178"/>
      <c r="C166" s="178"/>
      <c r="D166" s="113"/>
    </row>
    <row r="167" spans="2:4" s="1" customFormat="1" ht="12.75">
      <c r="B167" s="178"/>
      <c r="C167" s="178"/>
      <c r="D167" s="113"/>
    </row>
    <row r="168" spans="2:4" s="1" customFormat="1" ht="12.75">
      <c r="B168" s="178"/>
      <c r="C168" s="178"/>
      <c r="D168" s="113"/>
    </row>
    <row r="169" spans="2:4" s="1" customFormat="1" ht="12.75">
      <c r="B169" s="178"/>
      <c r="C169" s="178"/>
      <c r="D169" s="113"/>
    </row>
    <row r="170" spans="2:4" s="1" customFormat="1" ht="12.75">
      <c r="B170" s="178"/>
      <c r="C170" s="178"/>
      <c r="D170" s="113"/>
    </row>
    <row r="171" spans="2:4" s="1" customFormat="1" ht="12.75">
      <c r="B171" s="178"/>
      <c r="C171" s="178"/>
      <c r="D171" s="113"/>
    </row>
    <row r="172" spans="2:4" s="1" customFormat="1" ht="12.75">
      <c r="B172" s="178"/>
      <c r="C172" s="178"/>
      <c r="D172" s="113"/>
    </row>
    <row r="173" spans="2:4" s="1" customFormat="1" ht="12.75">
      <c r="B173" s="178"/>
      <c r="C173" s="178"/>
      <c r="D173" s="113"/>
    </row>
    <row r="174" spans="2:4" s="1" customFormat="1" ht="12.75">
      <c r="B174" s="178"/>
      <c r="C174" s="178"/>
      <c r="D174" s="113"/>
    </row>
    <row r="175" spans="2:4" s="1" customFormat="1" ht="12.75">
      <c r="B175" s="178"/>
      <c r="C175" s="178"/>
      <c r="D175" s="113"/>
    </row>
    <row r="176" spans="2:4" s="1" customFormat="1" ht="12.75">
      <c r="B176" s="178"/>
      <c r="C176" s="178"/>
      <c r="D176" s="113"/>
    </row>
    <row r="177" spans="2:4" s="1" customFormat="1" ht="12.75">
      <c r="B177" s="178"/>
      <c r="C177" s="178"/>
      <c r="D177" s="113"/>
    </row>
    <row r="178" spans="2:4" s="1" customFormat="1" ht="12.75">
      <c r="B178" s="178"/>
      <c r="C178" s="178"/>
      <c r="D178" s="113"/>
    </row>
  </sheetData>
  <sheetProtection password="A5D8" sheet="1" objects="1" scenarios="1" formatCells="0" formatColumns="0" formatRows="0"/>
  <conditionalFormatting sqref="D4">
    <cfRule type="expression" priority="1" dxfId="62" stopIfTrue="1">
      <formula>"Uzupełnij pole 2.9 w arkuszu Wnioskodawca"</formula>
    </cfRule>
    <cfRule type="expression" priority="2" dxfId="62" stopIfTrue="1">
      <formula>"Przekroczyłeś liczbę znaków"</formula>
    </cfRule>
  </conditionalFormatting>
  <dataValidations count="1">
    <dataValidation type="custom" allowBlank="1" showInputMessage="1" showErrorMessage="1" prompt="Maksymalnie można wpisać 1000 znaków." error="Przekroczono liczbę znaków w komórce lub liczbę znaków dla danej części wniosku.&#10;&#10;Aby poprawić kliknij &quot;Ponów próbę&quot;&#10;Aby opóścić komórkę bez zapisywania kliknij &quot;Anuluj&quot;" sqref="A6:A8 A10:A11 A16:A18 A22:A24 A4">
      <formula1>AND($D$3&gt;=0,B6&lt;=1000)</formula1>
    </dataValidation>
  </dataValidations>
  <printOptions horizontalCentered="1"/>
  <pageMargins left="0.5905511811023623" right="0.5905511811023623" top="0.5905511811023623" bottom="0.984251968503937" header="0" footer="0"/>
  <pageSetup fitToHeight="0" fitToWidth="1" horizontalDpi="600" verticalDpi="600" orientation="portrait" paperSize="9" scale="97" r:id="rId1"/>
  <headerFooter alignWithMargins="0">
    <oddFooter>&amp;L&amp;T              &amp;D
&amp;CStrona &amp;P z &amp;N
&amp;R&amp;A
</oddFooter>
  </headerFooter>
</worksheet>
</file>

<file path=xl/worksheets/sheet9.xml><?xml version="1.0" encoding="utf-8"?>
<worksheet xmlns="http://schemas.openxmlformats.org/spreadsheetml/2006/main" xmlns:r="http://schemas.openxmlformats.org/officeDocument/2006/relationships">
  <sheetPr codeName="Arkusz9">
    <pageSetUpPr fitToPage="1"/>
  </sheetPr>
  <dimension ref="A1:AU579"/>
  <sheetViews>
    <sheetView zoomScalePageLayoutView="0" workbookViewId="0" topLeftCell="A1">
      <selection activeCell="D39" sqref="D39"/>
    </sheetView>
  </sheetViews>
  <sheetFormatPr defaultColWidth="9.140625" defaultRowHeight="12.75"/>
  <cols>
    <col min="1" max="1" width="5.7109375" style="1" customWidth="1"/>
    <col min="2" max="2" width="46.57421875" style="3" customWidth="1"/>
    <col min="3" max="3" width="15.7109375" style="3" customWidth="1"/>
    <col min="4" max="4" width="11.8515625" style="3" customWidth="1"/>
    <col min="5" max="5" width="13.8515625" style="3" customWidth="1"/>
    <col min="6" max="6" width="13.28125" style="3" customWidth="1"/>
    <col min="7" max="7" width="15.7109375" style="3" customWidth="1"/>
    <col min="8" max="8" width="14.7109375" style="241" customWidth="1"/>
    <col min="9" max="9" width="3.8515625" style="1" customWidth="1"/>
    <col min="10" max="10" width="6.57421875" style="1" customWidth="1"/>
    <col min="11" max="11" width="20.00390625" style="1" customWidth="1"/>
    <col min="12" max="12" width="8.7109375" style="1" customWidth="1"/>
    <col min="13" max="13" width="33.421875" style="1" customWidth="1"/>
    <col min="14" max="14" width="13.00390625" style="1" customWidth="1"/>
    <col min="15" max="15" width="8.00390625" style="1" customWidth="1"/>
    <col min="16" max="16" width="9.8515625" style="1" customWidth="1"/>
    <col min="17" max="17" width="13.57421875" style="1" customWidth="1"/>
    <col min="18" max="18" width="8.140625" style="1" customWidth="1"/>
    <col min="19" max="19" width="10.421875" style="1" customWidth="1"/>
    <col min="20" max="20" width="11.7109375" style="1" customWidth="1"/>
    <col min="21" max="21" width="12.421875" style="1" customWidth="1"/>
    <col min="22" max="22" width="12.7109375" style="1" customWidth="1"/>
    <col min="23" max="47" width="9.140625" style="1" customWidth="1"/>
    <col min="48" max="16384" width="9.140625" style="3" customWidth="1"/>
  </cols>
  <sheetData>
    <row r="1" spans="2:8" ht="13.5" thickBot="1">
      <c r="B1" s="1"/>
      <c r="C1" s="1"/>
      <c r="D1" s="1"/>
      <c r="E1" s="1"/>
      <c r="F1" s="1"/>
      <c r="G1" s="1"/>
      <c r="H1" s="187"/>
    </row>
    <row r="2" spans="1:8" ht="21" thickBot="1">
      <c r="A2" s="805" t="s">
        <v>347</v>
      </c>
      <c r="B2" s="806"/>
      <c r="C2" s="806"/>
      <c r="D2" s="806"/>
      <c r="E2" s="806"/>
      <c r="F2" s="806"/>
      <c r="G2" s="806"/>
      <c r="H2" s="807"/>
    </row>
    <row r="3" spans="1:13" ht="24.75" thickBot="1">
      <c r="A3" s="428"/>
      <c r="B3" s="188" t="s">
        <v>349</v>
      </c>
      <c r="C3" s="189">
        <f>Budżet_szczegółowy!M3</f>
        <v>1900</v>
      </c>
      <c r="D3" s="189" t="str">
        <f>Budżet_szczegółowy!P3</f>
        <v> </v>
      </c>
      <c r="E3" s="189" t="str">
        <f>Budżet_szczegółowy!S3</f>
        <v> </v>
      </c>
      <c r="F3" s="189" t="str">
        <f>Budżet_szczegółowy!V3</f>
        <v> </v>
      </c>
      <c r="G3" s="189" t="s">
        <v>301</v>
      </c>
      <c r="H3" s="190" t="s">
        <v>418</v>
      </c>
      <c r="K3" s="792" t="s">
        <v>284</v>
      </c>
      <c r="L3" s="793"/>
      <c r="M3" s="191" t="s">
        <v>149</v>
      </c>
    </row>
    <row r="4" spans="1:13" ht="25.5" customHeight="1">
      <c r="A4" s="797" t="s">
        <v>544</v>
      </c>
      <c r="B4" s="192" t="s">
        <v>346</v>
      </c>
      <c r="C4" s="193">
        <f>SUM(C6:C21)</f>
        <v>0</v>
      </c>
      <c r="D4" s="193">
        <f>SUM(D6:D21)</f>
        <v>0</v>
      </c>
      <c r="E4" s="193">
        <f>SUM(E6:E21)</f>
        <v>0</v>
      </c>
      <c r="F4" s="193">
        <f>SUM(F6:F21)</f>
        <v>0</v>
      </c>
      <c r="G4" s="193">
        <f>SUM(G6:G21)</f>
        <v>0</v>
      </c>
      <c r="H4" s="194">
        <f>SUM(G4)-G41</f>
        <v>0</v>
      </c>
      <c r="K4" s="195" t="s">
        <v>426</v>
      </c>
      <c r="L4" s="196">
        <v>0.25</v>
      </c>
      <c r="M4" s="197">
        <v>0.125</v>
      </c>
    </row>
    <row r="5" spans="1:13" ht="27.75" customHeight="1" thickBot="1">
      <c r="A5" s="798"/>
      <c r="B5" s="198" t="s">
        <v>348</v>
      </c>
      <c r="C5" s="199">
        <f>SUM(C6:C20)</f>
        <v>0</v>
      </c>
      <c r="D5" s="199">
        <f>SUM(D6:D20)</f>
        <v>0</v>
      </c>
      <c r="E5" s="199">
        <f>SUM(E6:E20)</f>
        <v>0</v>
      </c>
      <c r="F5" s="199">
        <f>SUM(F6:F20)</f>
        <v>0</v>
      </c>
      <c r="G5" s="199">
        <f>SUM(G6:G20)</f>
        <v>0</v>
      </c>
      <c r="H5" s="200">
        <f>SUM(G5)-G41</f>
        <v>0</v>
      </c>
      <c r="K5" s="195" t="s">
        <v>427</v>
      </c>
      <c r="L5" s="196">
        <v>0.2</v>
      </c>
      <c r="M5" s="196">
        <v>0.1</v>
      </c>
    </row>
    <row r="6" spans="1:13" ht="12.75">
      <c r="A6" s="429"/>
      <c r="B6" s="201">
        <f>IF(Zadania!$B$7="","","Zadanie 1 - "&amp;Zadania!$B$7)</f>
      </c>
      <c r="C6" s="202">
        <f>Budżet_szczegółowy!M7</f>
        <v>0</v>
      </c>
      <c r="D6" s="202">
        <f>Budżet_szczegółowy!P7</f>
        <v>0</v>
      </c>
      <c r="E6" s="202">
        <f>Budżet_szczegółowy!S7</f>
        <v>0</v>
      </c>
      <c r="F6" s="202">
        <f>Budżet_szczegółowy!V7</f>
        <v>0</v>
      </c>
      <c r="G6" s="202">
        <f aca="true" t="shared" si="0" ref="G6:G20">SUM(C6:F6)</f>
        <v>0</v>
      </c>
      <c r="H6" s="203">
        <f>SUM(G6)</f>
        <v>0</v>
      </c>
      <c r="K6" s="195" t="s">
        <v>428</v>
      </c>
      <c r="L6" s="196">
        <v>0.15</v>
      </c>
      <c r="M6" s="197">
        <v>0.075</v>
      </c>
    </row>
    <row r="7" spans="1:13" ht="12.75">
      <c r="A7" s="430"/>
      <c r="B7" s="204">
        <f>IF(Zadania!$B$17="","","Zadanie 2 - "&amp;Zadania!$B$17)</f>
      </c>
      <c r="C7" s="205">
        <f>Budżet_szczegółowy!M38</f>
        <v>0</v>
      </c>
      <c r="D7" s="205">
        <f>Budżet_szczegółowy!P38</f>
        <v>0</v>
      </c>
      <c r="E7" s="205">
        <f>Budżet_szczegółowy!S38</f>
        <v>0</v>
      </c>
      <c r="F7" s="205">
        <f>Budżet_szczegółowy!V38</f>
        <v>0</v>
      </c>
      <c r="G7" s="205">
        <f t="shared" si="0"/>
        <v>0</v>
      </c>
      <c r="H7" s="206">
        <f aca="true" t="shared" si="1" ref="H7:H20">SUM(G7)</f>
        <v>0</v>
      </c>
      <c r="K7" s="207" t="s">
        <v>36</v>
      </c>
      <c r="L7" s="196">
        <v>0.1</v>
      </c>
      <c r="M7" s="196">
        <v>0.05</v>
      </c>
    </row>
    <row r="8" spans="1:8" ht="12.75">
      <c r="A8" s="430"/>
      <c r="B8" s="204">
        <f>IF(Zadania!$B$27="","","Zadanie 3 - "&amp;Zadania!$B$27)</f>
      </c>
      <c r="C8" s="205">
        <f>Budżet_szczegółowy!M69</f>
        <v>0</v>
      </c>
      <c r="D8" s="205">
        <f>Budżet_szczegółowy!P69</f>
        <v>0</v>
      </c>
      <c r="E8" s="205">
        <f>Budżet_szczegółowy!S69</f>
        <v>0</v>
      </c>
      <c r="F8" s="205">
        <f>Budżet_szczegółowy!V69</f>
        <v>0</v>
      </c>
      <c r="G8" s="205">
        <f t="shared" si="0"/>
        <v>0</v>
      </c>
      <c r="H8" s="206">
        <f t="shared" si="1"/>
        <v>0</v>
      </c>
    </row>
    <row r="9" spans="1:8" ht="12.75">
      <c r="A9" s="430"/>
      <c r="B9" s="204">
        <f>IF(Zadania!$B$37="","","Zadanie 4 - "&amp;Zadania!$B$37)</f>
      </c>
      <c r="C9" s="205">
        <f>Budżet_szczegółowy!M100</f>
        <v>0</v>
      </c>
      <c r="D9" s="205">
        <f>Budżet_szczegółowy!P100</f>
        <v>0</v>
      </c>
      <c r="E9" s="205">
        <f>Budżet_szczegółowy!S100</f>
        <v>0</v>
      </c>
      <c r="F9" s="205">
        <f>Budżet_szczegółowy!V100</f>
        <v>0</v>
      </c>
      <c r="G9" s="205">
        <f t="shared" si="0"/>
        <v>0</v>
      </c>
      <c r="H9" s="206">
        <f t="shared" si="1"/>
        <v>0</v>
      </c>
    </row>
    <row r="10" spans="1:8" ht="12.75">
      <c r="A10" s="430"/>
      <c r="B10" s="204">
        <f>IF(Zadania!$B$47="","","Zadanie 5 - "&amp;Zadania!$B$47)</f>
      </c>
      <c r="C10" s="205">
        <f>Budżet_szczegółowy!M131</f>
        <v>0</v>
      </c>
      <c r="D10" s="205">
        <f>Budżet_szczegółowy!P131</f>
        <v>0</v>
      </c>
      <c r="E10" s="205">
        <f>Budżet_szczegółowy!S131</f>
        <v>0</v>
      </c>
      <c r="F10" s="205">
        <f>Budżet_szczegółowy!V131</f>
        <v>0</v>
      </c>
      <c r="G10" s="205">
        <f t="shared" si="0"/>
        <v>0</v>
      </c>
      <c r="H10" s="206">
        <f t="shared" si="1"/>
        <v>0</v>
      </c>
    </row>
    <row r="11" spans="1:8" ht="12.75">
      <c r="A11" s="430"/>
      <c r="B11" s="204">
        <f>IF(Zadania!$B$57="","","Zadanie 6 - "&amp;Zadania!$B$57)</f>
      </c>
      <c r="C11" s="205">
        <f>Budżet_szczegółowy!M162</f>
        <v>0</v>
      </c>
      <c r="D11" s="205">
        <f>Budżet_szczegółowy!P162</f>
        <v>0</v>
      </c>
      <c r="E11" s="205">
        <f>Budżet_szczegółowy!S162</f>
        <v>0</v>
      </c>
      <c r="F11" s="205">
        <f>Budżet_szczegółowy!V162</f>
        <v>0</v>
      </c>
      <c r="G11" s="205">
        <f t="shared" si="0"/>
        <v>0</v>
      </c>
      <c r="H11" s="206">
        <f t="shared" si="1"/>
        <v>0</v>
      </c>
    </row>
    <row r="12" spans="1:11" ht="12.75">
      <c r="A12" s="430"/>
      <c r="B12" s="204">
        <f>IF(Zadania!$B$67="","","Zadanie 7 - "&amp;Zadania!$B$67)</f>
      </c>
      <c r="C12" s="205">
        <f>Budżet_szczegółowy!M193</f>
        <v>0</v>
      </c>
      <c r="D12" s="205">
        <f>Budżet_szczegółowy!P193</f>
        <v>0</v>
      </c>
      <c r="E12" s="205">
        <f>Budżet_szczegółowy!S193</f>
        <v>0</v>
      </c>
      <c r="F12" s="205">
        <f>Budżet_szczegółowy!V193</f>
        <v>0</v>
      </c>
      <c r="G12" s="205">
        <f t="shared" si="0"/>
        <v>0</v>
      </c>
      <c r="H12" s="206">
        <f t="shared" si="1"/>
        <v>0</v>
      </c>
      <c r="K12" s="208"/>
    </row>
    <row r="13" spans="1:8" ht="12.75">
      <c r="A13" s="430"/>
      <c r="B13" s="204">
        <f>IF(Zadania!$B$77="","","Zadanie 8 - "&amp;Zadania!$B$77)</f>
      </c>
      <c r="C13" s="205">
        <f>Budżet_szczegółowy!M224</f>
        <v>0</v>
      </c>
      <c r="D13" s="205">
        <f>Budżet_szczegółowy!P224</f>
        <v>0</v>
      </c>
      <c r="E13" s="205">
        <f>Budżet_szczegółowy!S224</f>
        <v>0</v>
      </c>
      <c r="F13" s="205">
        <f>Budżet_szczegółowy!V224</f>
        <v>0</v>
      </c>
      <c r="G13" s="205">
        <f t="shared" si="0"/>
        <v>0</v>
      </c>
      <c r="H13" s="206">
        <f t="shared" si="1"/>
        <v>0</v>
      </c>
    </row>
    <row r="14" spans="1:8" ht="12.75">
      <c r="A14" s="431"/>
      <c r="B14" s="204">
        <f>IF(Zadania!$B$87="","","Zadanie 9 - "&amp;Zadania!$B$87)</f>
      </c>
      <c r="C14" s="205">
        <f>Budżet_szczegółowy!M255</f>
        <v>0</v>
      </c>
      <c r="D14" s="205">
        <f>Budżet_szczegółowy!P255</f>
        <v>0</v>
      </c>
      <c r="E14" s="205">
        <f>Budżet_szczegółowy!S255</f>
        <v>0</v>
      </c>
      <c r="F14" s="205">
        <f>Budżet_szczegółowy!V255</f>
        <v>0</v>
      </c>
      <c r="G14" s="205">
        <f t="shared" si="0"/>
        <v>0</v>
      </c>
      <c r="H14" s="206">
        <f t="shared" si="1"/>
        <v>0</v>
      </c>
    </row>
    <row r="15" spans="1:8" ht="12.75">
      <c r="A15" s="431"/>
      <c r="B15" s="204">
        <f>IF(Zadania!$B$97="","","Zadanie 10 - "&amp;Zadania!$B$97)</f>
      </c>
      <c r="C15" s="205">
        <f>Budżet_szczegółowy!M286</f>
        <v>0</v>
      </c>
      <c r="D15" s="205">
        <f>Budżet_szczegółowy!P286</f>
        <v>0</v>
      </c>
      <c r="E15" s="205">
        <f>Budżet_szczegółowy!S286</f>
        <v>0</v>
      </c>
      <c r="F15" s="205">
        <f>Budżet_szczegółowy!V286</f>
        <v>0</v>
      </c>
      <c r="G15" s="205">
        <f t="shared" si="0"/>
        <v>0</v>
      </c>
      <c r="H15" s="206">
        <f t="shared" si="1"/>
        <v>0</v>
      </c>
    </row>
    <row r="16" spans="1:8" ht="12.75">
      <c r="A16" s="430"/>
      <c r="B16" s="204">
        <f>IF(Zadania!$B$107="","","Zadanie 11 - "&amp;Zadania!$B$107)</f>
      </c>
      <c r="C16" s="205">
        <f>Budżet_szczegółowy!M317</f>
        <v>0</v>
      </c>
      <c r="D16" s="205">
        <f>Budżet_szczegółowy!P317</f>
        <v>0</v>
      </c>
      <c r="E16" s="205">
        <f>Budżet_szczegółowy!S317</f>
        <v>0</v>
      </c>
      <c r="F16" s="205">
        <f>Budżet_szczegółowy!V317</f>
        <v>0</v>
      </c>
      <c r="G16" s="205">
        <f t="shared" si="0"/>
        <v>0</v>
      </c>
      <c r="H16" s="206">
        <f t="shared" si="1"/>
        <v>0</v>
      </c>
    </row>
    <row r="17" spans="1:8" ht="12.75">
      <c r="A17" s="430"/>
      <c r="B17" s="204">
        <f>IF(Zadania!$B$117="","","Zadanie 12 - "&amp;Zadania!$B$117)</f>
      </c>
      <c r="C17" s="205">
        <f>Budżet_szczegółowy!M348</f>
        <v>0</v>
      </c>
      <c r="D17" s="205">
        <f>Budżet_szczegółowy!P348</f>
        <v>0</v>
      </c>
      <c r="E17" s="205">
        <f>Budżet_szczegółowy!S348</f>
        <v>0</v>
      </c>
      <c r="F17" s="205">
        <f>Budżet_szczegółowy!V348</f>
        <v>0</v>
      </c>
      <c r="G17" s="205">
        <f t="shared" si="0"/>
        <v>0</v>
      </c>
      <c r="H17" s="206">
        <f t="shared" si="1"/>
        <v>0</v>
      </c>
    </row>
    <row r="18" spans="1:8" ht="12.75">
      <c r="A18" s="430"/>
      <c r="B18" s="204">
        <f>IF(Zadania!$B$127="","","Zadanie 13 - "&amp;Zadania!$B$127)</f>
      </c>
      <c r="C18" s="205">
        <f>Budżet_szczegółowy!M379</f>
        <v>0</v>
      </c>
      <c r="D18" s="205">
        <f>Budżet_szczegółowy!P379</f>
        <v>0</v>
      </c>
      <c r="E18" s="205">
        <f>Budżet_szczegółowy!S379</f>
        <v>0</v>
      </c>
      <c r="F18" s="205">
        <f>Budżet_szczegółowy!V379</f>
        <v>0</v>
      </c>
      <c r="G18" s="205">
        <f t="shared" si="0"/>
        <v>0</v>
      </c>
      <c r="H18" s="206">
        <f t="shared" si="1"/>
        <v>0</v>
      </c>
    </row>
    <row r="19" spans="1:8" ht="12.75">
      <c r="A19" s="431"/>
      <c r="B19" s="204">
        <f>IF(Zadania!$B$137="","","Zadanie 14 - "&amp;Zadania!$B$137)</f>
      </c>
      <c r="C19" s="205">
        <f>Budżet_szczegółowy!M410</f>
        <v>0</v>
      </c>
      <c r="D19" s="205">
        <f>Budżet_szczegółowy!P410</f>
        <v>0</v>
      </c>
      <c r="E19" s="205">
        <f>Budżet_szczegółowy!S410</f>
        <v>0</v>
      </c>
      <c r="F19" s="205">
        <f>Budżet_szczegółowy!V410</f>
        <v>0</v>
      </c>
      <c r="G19" s="205">
        <f t="shared" si="0"/>
        <v>0</v>
      </c>
      <c r="H19" s="206">
        <f t="shared" si="1"/>
        <v>0</v>
      </c>
    </row>
    <row r="20" spans="1:11" ht="13.5" thickBot="1">
      <c r="A20" s="432"/>
      <c r="B20" s="209">
        <f>IF(Zadania!$B$147="","","Zadanie 15 - "&amp;Zadania!$B$147)</f>
      </c>
      <c r="C20" s="210">
        <f>Budżet_szczegółowy!M441</f>
        <v>0</v>
      </c>
      <c r="D20" s="210">
        <f>Budżet_szczegółowy!P441</f>
        <v>0</v>
      </c>
      <c r="E20" s="210">
        <f>Budżet_szczegółowy!S441</f>
        <v>0</v>
      </c>
      <c r="F20" s="210">
        <f>Budżet_szczegółowy!V441</f>
        <v>0</v>
      </c>
      <c r="G20" s="210">
        <f t="shared" si="0"/>
        <v>0</v>
      </c>
      <c r="H20" s="211">
        <f t="shared" si="1"/>
        <v>0</v>
      </c>
      <c r="J20" s="488"/>
      <c r="K20" s="488"/>
    </row>
    <row r="21" spans="1:11" ht="12.75">
      <c r="A21" s="433"/>
      <c r="B21" s="212" t="s">
        <v>350</v>
      </c>
      <c r="C21" s="213">
        <f>C5*$G$22</f>
        <v>0</v>
      </c>
      <c r="D21" s="213">
        <f>D5*$G$22</f>
        <v>0</v>
      </c>
      <c r="E21" s="213">
        <f>E5*$G$22</f>
        <v>0</v>
      </c>
      <c r="F21" s="213">
        <f>F5*$G$22</f>
        <v>0</v>
      </c>
      <c r="G21" s="214">
        <f>G5*$G$22</f>
        <v>0</v>
      </c>
      <c r="H21" s="434"/>
      <c r="J21" s="488"/>
      <c r="K21" s="488"/>
    </row>
    <row r="22" spans="1:11" ht="13.5" thickBot="1">
      <c r="A22" s="435"/>
      <c r="B22" s="215" t="s">
        <v>80</v>
      </c>
      <c r="C22" s="216"/>
      <c r="D22" s="217"/>
      <c r="E22" s="217"/>
      <c r="F22" s="217"/>
      <c r="G22" s="49"/>
      <c r="H22" s="436"/>
      <c r="J22" s="488"/>
      <c r="K22" s="489">
        <f>G4</f>
        <v>0</v>
      </c>
    </row>
    <row r="23" spans="1:11" ht="12.75">
      <c r="A23" s="435"/>
      <c r="B23" s="219" t="s">
        <v>11</v>
      </c>
      <c r="C23" s="220">
        <f>SUMIF(Budżet_szczegółowy!D8:D471,"T",Budżet_szczegółowy!O8:O471)</f>
        <v>0</v>
      </c>
      <c r="D23" s="220">
        <f>SUMIF(Budżet_szczegółowy!D8:D471,"T",Budżet_szczegółowy!R8:R471)</f>
        <v>0</v>
      </c>
      <c r="E23" s="220">
        <f>SUMIF(Budżet_szczegółowy!D8:D471,"T",Budżet_szczegółowy!U8:U471)</f>
        <v>0</v>
      </c>
      <c r="F23" s="220">
        <f>SUMIF(Budżet_szczegółowy!D8:D471,"T",Budżet_szczegółowy!X8:X471)</f>
        <v>0</v>
      </c>
      <c r="G23" s="203">
        <f>SUM(C23:F23)</f>
        <v>0</v>
      </c>
      <c r="H23" s="437"/>
      <c r="J23" s="488"/>
      <c r="K23" s="488" t="str">
        <f>IF(K22&lt;1000000,"25%",IF(AND(K22&gt;=1000000,K22&lt;2000000),"20%",IF(AND(K22&gt;=2000000,K22&lt;=5000000),"15%","10%")))</f>
        <v>25%</v>
      </c>
    </row>
    <row r="24" spans="1:13" ht="13.5" thickBot="1">
      <c r="A24" s="435"/>
      <c r="B24" s="221" t="s">
        <v>81</v>
      </c>
      <c r="C24" s="222"/>
      <c r="D24" s="222"/>
      <c r="E24" s="222"/>
      <c r="F24" s="222"/>
      <c r="G24" s="223">
        <f>IF(G23=0,0,G23/G$4)</f>
        <v>0</v>
      </c>
      <c r="H24" s="436"/>
      <c r="J24" s="488"/>
      <c r="K24" s="488"/>
      <c r="M24" s="487">
        <v>0.25</v>
      </c>
    </row>
    <row r="25" spans="1:13" ht="12.75">
      <c r="A25" s="435"/>
      <c r="B25" s="219" t="s">
        <v>12</v>
      </c>
      <c r="C25" s="220">
        <f>SUMIF(Budżet_szczegółowy!E8:E471,"T",Budżet_szczegółowy!O8:O471)</f>
        <v>0</v>
      </c>
      <c r="D25" s="220">
        <f>SUMIF(Budżet_szczegółowy!E8:E471,"T",Budżet_szczegółowy!R8:R471)</f>
        <v>0</v>
      </c>
      <c r="E25" s="220">
        <f>SUMIF(Budżet_szczegółowy!E8:E471,"T",Budżet_szczegółowy!U8:U471)</f>
        <v>0</v>
      </c>
      <c r="F25" s="220">
        <f>SUMIF(Budżet_szczegółowy!E8:E471,"T",Budżet_szczegółowy!X8:X471)</f>
        <v>0</v>
      </c>
      <c r="G25" s="203">
        <f>SUM(C25:F25)</f>
        <v>0</v>
      </c>
      <c r="H25" s="437"/>
      <c r="J25" s="488"/>
      <c r="K25" s="490"/>
      <c r="M25" s="487">
        <v>0.2</v>
      </c>
    </row>
    <row r="26" spans="1:13" ht="13.5" thickBot="1">
      <c r="A26" s="435"/>
      <c r="B26" s="221" t="s">
        <v>81</v>
      </c>
      <c r="C26" s="222"/>
      <c r="D26" s="222"/>
      <c r="E26" s="222"/>
      <c r="F26" s="222"/>
      <c r="G26" s="223">
        <f>IF(G25=0,0,G25/G$4)</f>
        <v>0</v>
      </c>
      <c r="H26" s="436"/>
      <c r="M26" s="487">
        <v>0.15</v>
      </c>
    </row>
    <row r="27" spans="1:13" ht="12.75">
      <c r="A27" s="435"/>
      <c r="B27" s="219" t="s">
        <v>13</v>
      </c>
      <c r="C27" s="220">
        <f>SUMIF(Budżet_szczegółowy!G8:G471,"T",Budżet_szczegółowy!O8:O471)</f>
        <v>0</v>
      </c>
      <c r="D27" s="220">
        <f>SUMIF(Budżet_szczegółowy!G8:G471,"T",Budżet_szczegółowy!R8:R471)</f>
        <v>0</v>
      </c>
      <c r="E27" s="220">
        <f>SUMIF(Budżet_szczegółowy!G8:G471,"T",Budżet_szczegółowy!U8:U471)</f>
        <v>0</v>
      </c>
      <c r="F27" s="220">
        <f>SUMIF(Budżet_szczegółowy!G8:G471,"T",Budżet_szczegółowy!X8:X471)</f>
        <v>0</v>
      </c>
      <c r="G27" s="203">
        <f>SUM(C27:F27)</f>
        <v>0</v>
      </c>
      <c r="H27" s="437"/>
      <c r="M27" s="487">
        <v>0.125</v>
      </c>
    </row>
    <row r="28" spans="1:13" ht="13.5" thickBot="1">
      <c r="A28" s="435"/>
      <c r="B28" s="221" t="s">
        <v>81</v>
      </c>
      <c r="C28" s="222"/>
      <c r="D28" s="222"/>
      <c r="E28" s="222"/>
      <c r="F28" s="222"/>
      <c r="G28" s="223">
        <f>IF(G27=0,0,G27/G$4)</f>
        <v>0</v>
      </c>
      <c r="H28" s="436"/>
      <c r="K28" s="482"/>
      <c r="M28" s="487">
        <v>0.1</v>
      </c>
    </row>
    <row r="29" spans="1:13" ht="15" customHeight="1">
      <c r="A29" s="435"/>
      <c r="B29" s="219" t="s">
        <v>14</v>
      </c>
      <c r="C29" s="220">
        <f>SUMIF(Budżet_szczegółowy!F8:F471,"T",Budżet_szczegółowy!O8:O471)</f>
        <v>0</v>
      </c>
      <c r="D29" s="220">
        <f>SUMIF(Budżet_szczegółowy!F8:F471,"T",Budżet_szczegółowy!R8:R471)</f>
        <v>0</v>
      </c>
      <c r="E29" s="220">
        <f>SUMIF(Budżet_szczegółowy!F8:F471,"T",Budżet_szczegółowy!U8:U471)</f>
        <v>0</v>
      </c>
      <c r="F29" s="220">
        <f>SUMIF(Budżet_szczegółowy!F8:F471,"T",Budżet_szczegółowy!X8:X471)</f>
        <v>0</v>
      </c>
      <c r="G29" s="203">
        <f>SUM(C29:F29)</f>
        <v>0</v>
      </c>
      <c r="H29" s="437"/>
      <c r="M29" s="487">
        <v>0.075</v>
      </c>
    </row>
    <row r="30" spans="1:13" ht="13.5" thickBot="1">
      <c r="A30" s="435"/>
      <c r="B30" s="221" t="s">
        <v>2</v>
      </c>
      <c r="C30" s="222"/>
      <c r="D30" s="222"/>
      <c r="E30" s="222"/>
      <c r="F30" s="222"/>
      <c r="G30" s="223">
        <f>IF(G29=0,0,IF(($G$4*85%)&gt;=$G$42,$G$29/$G$42,$G$29/($G$4*85%)))</f>
        <v>0</v>
      </c>
      <c r="H30" s="436"/>
      <c r="K30" s="218"/>
      <c r="M30" s="487">
        <v>0.05</v>
      </c>
    </row>
    <row r="31" spans="1:13" ht="12" customHeight="1">
      <c r="A31" s="435"/>
      <c r="B31" s="219" t="s">
        <v>15</v>
      </c>
      <c r="C31" s="220">
        <f>C27+C29</f>
        <v>0</v>
      </c>
      <c r="D31" s="220">
        <f>D27+D29</f>
        <v>0</v>
      </c>
      <c r="E31" s="220">
        <f>E27+E29</f>
        <v>0</v>
      </c>
      <c r="F31" s="220">
        <f>F27+F29</f>
        <v>0</v>
      </c>
      <c r="G31" s="203">
        <f>SUM(C31:F31)</f>
        <v>0</v>
      </c>
      <c r="H31" s="437"/>
      <c r="M31" s="487">
        <v>0</v>
      </c>
    </row>
    <row r="32" spans="1:8" ht="15.75" customHeight="1" thickBot="1">
      <c r="A32" s="435"/>
      <c r="B32" s="221" t="s">
        <v>81</v>
      </c>
      <c r="C32" s="222"/>
      <c r="D32" s="222"/>
      <c r="E32" s="222"/>
      <c r="F32" s="222"/>
      <c r="G32" s="223">
        <f>IF(G31=0,0,G31/G$4)</f>
        <v>0</v>
      </c>
      <c r="H32" s="436"/>
    </row>
    <row r="33" spans="1:8" ht="15" customHeight="1">
      <c r="A33" s="435"/>
      <c r="B33" s="794" t="s">
        <v>16</v>
      </c>
      <c r="C33" s="795"/>
      <c r="D33" s="795"/>
      <c r="E33" s="795"/>
      <c r="F33" s="795"/>
      <c r="G33" s="796"/>
      <c r="H33" s="437"/>
    </row>
    <row r="34" spans="1:11" ht="12.75">
      <c r="A34" s="435"/>
      <c r="B34" s="225" t="s">
        <v>17</v>
      </c>
      <c r="C34" s="5"/>
      <c r="D34" s="5"/>
      <c r="E34" s="5"/>
      <c r="F34" s="5"/>
      <c r="G34" s="206">
        <f>SUM(C34:F34)</f>
        <v>0</v>
      </c>
      <c r="H34" s="436"/>
      <c r="K34" s="218"/>
    </row>
    <row r="35" spans="1:8" ht="14.25" customHeight="1">
      <c r="A35" s="435"/>
      <c r="B35" s="225" t="s">
        <v>18</v>
      </c>
      <c r="C35" s="6"/>
      <c r="D35" s="6"/>
      <c r="E35" s="6"/>
      <c r="F35" s="6"/>
      <c r="G35" s="206">
        <f>SUM(C35:F35)</f>
        <v>0</v>
      </c>
      <c r="H35" s="437"/>
    </row>
    <row r="36" spans="1:12" ht="24">
      <c r="A36" s="435"/>
      <c r="B36" s="226" t="s">
        <v>19</v>
      </c>
      <c r="C36" s="6"/>
      <c r="D36" s="6"/>
      <c r="E36" s="6"/>
      <c r="F36" s="6"/>
      <c r="G36" s="206">
        <f>SUM(C36:F36)</f>
        <v>0</v>
      </c>
      <c r="H36" s="436"/>
      <c r="J36" s="483"/>
      <c r="K36" s="483" t="str">
        <f>IF(($G$4*85%)&gt;=$G$42,"tak","nie")</f>
        <v>tak</v>
      </c>
      <c r="L36" s="483"/>
    </row>
    <row r="37" spans="1:12" ht="12.75">
      <c r="A37" s="435"/>
      <c r="B37" s="227" t="s">
        <v>20</v>
      </c>
      <c r="C37" s="228">
        <f>C34+C35</f>
        <v>0</v>
      </c>
      <c r="D37" s="228">
        <f>D34+D35</f>
        <v>0</v>
      </c>
      <c r="E37" s="228">
        <f>E34+E35</f>
        <v>0</v>
      </c>
      <c r="F37" s="228">
        <f>F34+F35</f>
        <v>0</v>
      </c>
      <c r="G37" s="341">
        <f>SUM(C37:F37)</f>
        <v>0</v>
      </c>
      <c r="H37" s="224"/>
      <c r="J37" s="483"/>
      <c r="K37" s="483"/>
      <c r="L37" s="483"/>
    </row>
    <row r="38" spans="1:12" ht="12.75">
      <c r="A38" s="435"/>
      <c r="B38" s="225" t="s">
        <v>81</v>
      </c>
      <c r="C38" s="229">
        <f>IF(C37=0,0,C37/C4)</f>
        <v>0</v>
      </c>
      <c r="D38" s="229">
        <f>IF(D37=0,0,D37/D4)</f>
        <v>0</v>
      </c>
      <c r="E38" s="229">
        <f>IF(E37=0,0,E37/E4)</f>
        <v>0</v>
      </c>
      <c r="F38" s="229">
        <f>IF(F37=0,0,F37/F4)</f>
        <v>0</v>
      </c>
      <c r="G38" s="230">
        <f>IF(G37=0,0,G37/G$4)</f>
        <v>0</v>
      </c>
      <c r="H38" s="224"/>
      <c r="J38" s="483"/>
      <c r="K38" s="483"/>
      <c r="L38" s="483"/>
    </row>
    <row r="39" spans="1:12" ht="16.5" customHeight="1">
      <c r="A39" s="435"/>
      <c r="B39" s="231" t="s">
        <v>21</v>
      </c>
      <c r="C39" s="232">
        <f>SUMIF(Budżet_szczegółowy!$J8:$J471,"=T",Budżet_szczegółowy!O8:O471)</f>
        <v>0</v>
      </c>
      <c r="D39" s="232">
        <f>SUMIF(Budżet_szczegółowy!$J8:$J471,"=T",Budżet_szczegółowy!R8:R471)</f>
        <v>0</v>
      </c>
      <c r="E39" s="232">
        <f>SUMIF(Budżet_szczegółowy!$J8:$J471,"=T",Budżet_szczegółowy!U8:U471)</f>
        <v>0</v>
      </c>
      <c r="F39" s="232">
        <f>SUMIF(Budżet_szczegółowy!$J8:$J471,"=T",Budżet_szczegółowy!X8:X471)</f>
        <v>0</v>
      </c>
      <c r="G39" s="206">
        <f>SUM(C39:F39)</f>
        <v>0</v>
      </c>
      <c r="H39" s="224"/>
      <c r="J39" s="483" t="s">
        <v>4</v>
      </c>
      <c r="K39" s="484">
        <f>G29</f>
        <v>0</v>
      </c>
      <c r="L39" s="483"/>
    </row>
    <row r="40" spans="1:12" ht="13.5" thickBot="1">
      <c r="A40" s="435"/>
      <c r="B40" s="233" t="s">
        <v>22</v>
      </c>
      <c r="C40" s="210">
        <f>C37-C39</f>
        <v>0</v>
      </c>
      <c r="D40" s="210">
        <f>D37-D39</f>
        <v>0</v>
      </c>
      <c r="E40" s="210">
        <f>E37-E39</f>
        <v>0</v>
      </c>
      <c r="F40" s="210">
        <f>F37-F39</f>
        <v>0</v>
      </c>
      <c r="G40" s="211">
        <f>SUM(C40:F40)</f>
        <v>0</v>
      </c>
      <c r="H40" s="224"/>
      <c r="J40" s="485">
        <v>0.85</v>
      </c>
      <c r="K40" s="484">
        <f>G4*85%</f>
        <v>0</v>
      </c>
      <c r="L40" s="486" t="e">
        <f>K39/K40</f>
        <v>#DIV/0!</v>
      </c>
    </row>
    <row r="41" spans="1:12" ht="24.75" thickBot="1">
      <c r="A41" s="435"/>
      <c r="B41" s="234" t="s">
        <v>23</v>
      </c>
      <c r="C41" s="48"/>
      <c r="D41" s="48"/>
      <c r="E41" s="48"/>
      <c r="F41" s="48"/>
      <c r="G41" s="235">
        <f>SUM(C41:F41)</f>
        <v>0</v>
      </c>
      <c r="H41" s="224"/>
      <c r="J41" s="483" t="s">
        <v>3</v>
      </c>
      <c r="K41" s="484">
        <f>G42</f>
        <v>0</v>
      </c>
      <c r="L41" s="486" t="e">
        <f>K39/K41</f>
        <v>#DIV/0!</v>
      </c>
    </row>
    <row r="42" spans="1:8" ht="13.5" thickBot="1">
      <c r="A42" s="435"/>
      <c r="B42" s="236" t="s">
        <v>24</v>
      </c>
      <c r="C42" s="237">
        <f>C4-C37-C41</f>
        <v>0</v>
      </c>
      <c r="D42" s="237">
        <f>D4-D37-D41</f>
        <v>0</v>
      </c>
      <c r="E42" s="237">
        <f>E4-E37-E41</f>
        <v>0</v>
      </c>
      <c r="F42" s="237">
        <f>F4-F37-F41</f>
        <v>0</v>
      </c>
      <c r="G42" s="237">
        <f>G4-G37-G41</f>
        <v>0</v>
      </c>
      <c r="H42" s="238">
        <f>G42</f>
        <v>0</v>
      </c>
    </row>
    <row r="43" spans="1:8" ht="12.75">
      <c r="A43" s="435"/>
      <c r="B43" s="219" t="s">
        <v>25</v>
      </c>
      <c r="C43" s="192"/>
      <c r="D43" s="192"/>
      <c r="E43" s="192"/>
      <c r="F43" s="192"/>
      <c r="G43" s="239">
        <f>IF(G44=0,0,IF(G44="",0,G$4/G44))</f>
        <v>0</v>
      </c>
      <c r="H43" s="363"/>
    </row>
    <row r="44" spans="1:8" ht="13.5" thickBot="1">
      <c r="A44" s="435"/>
      <c r="B44" s="802" t="s">
        <v>5</v>
      </c>
      <c r="C44" s="803"/>
      <c r="D44" s="803"/>
      <c r="E44" s="803"/>
      <c r="F44" s="804"/>
      <c r="G44" s="240">
        <f>Grupy_docelowe!B19</f>
        <v>0</v>
      </c>
      <c r="H44" s="224"/>
    </row>
    <row r="45" spans="1:8" ht="12.75">
      <c r="A45" s="435"/>
      <c r="B45" s="799" t="s">
        <v>26</v>
      </c>
      <c r="C45" s="800"/>
      <c r="D45" s="800"/>
      <c r="E45" s="800"/>
      <c r="F45" s="801"/>
      <c r="G45" s="239">
        <f>IF(G46=0,0,IF(G46="",0,G$4/G46))</f>
        <v>0</v>
      </c>
      <c r="H45" s="224"/>
    </row>
    <row r="46" spans="1:8" ht="13.5" thickBot="1">
      <c r="A46" s="435"/>
      <c r="B46" s="802" t="s">
        <v>6</v>
      </c>
      <c r="C46" s="803"/>
      <c r="D46" s="803"/>
      <c r="E46" s="803"/>
      <c r="F46" s="804"/>
      <c r="G46" s="240">
        <f>Grupy_docelowe!B20</f>
        <v>0</v>
      </c>
      <c r="H46" s="438"/>
    </row>
    <row r="47" spans="1:8" ht="12.75">
      <c r="A47" s="342"/>
      <c r="B47" s="2"/>
      <c r="C47" s="2"/>
      <c r="D47" s="2"/>
      <c r="E47" s="2"/>
      <c r="F47" s="2"/>
      <c r="G47" s="2"/>
      <c r="H47" s="343"/>
    </row>
    <row r="48" spans="1:8" ht="12.75">
      <c r="A48" s="342"/>
      <c r="B48" s="2"/>
      <c r="C48" s="2"/>
      <c r="D48" s="2"/>
      <c r="E48" s="2"/>
      <c r="F48" s="2"/>
      <c r="G48" s="2"/>
      <c r="H48" s="343"/>
    </row>
    <row r="49" spans="1:8" ht="12.75">
      <c r="A49" s="342"/>
      <c r="B49" s="2"/>
      <c r="C49" s="2"/>
      <c r="D49" s="2"/>
      <c r="E49" s="2"/>
      <c r="F49" s="2"/>
      <c r="G49" s="2"/>
      <c r="H49" s="343"/>
    </row>
    <row r="50" spans="1:8" ht="12.75">
      <c r="A50" s="342"/>
      <c r="B50" s="2"/>
      <c r="C50" s="2"/>
      <c r="D50" s="2"/>
      <c r="E50" s="2"/>
      <c r="F50" s="2"/>
      <c r="G50" s="2"/>
      <c r="H50" s="343"/>
    </row>
    <row r="51" spans="2:8" ht="12.75">
      <c r="B51" s="1"/>
      <c r="C51" s="1"/>
      <c r="D51" s="1"/>
      <c r="E51" s="1"/>
      <c r="F51" s="1"/>
      <c r="G51" s="1"/>
      <c r="H51" s="187"/>
    </row>
    <row r="52" spans="2:8" ht="12.75">
      <c r="B52" s="1"/>
      <c r="C52" s="1"/>
      <c r="D52" s="1"/>
      <c r="E52" s="1"/>
      <c r="F52" s="1"/>
      <c r="G52" s="1"/>
      <c r="H52" s="187"/>
    </row>
    <row r="53" spans="2:8" ht="17.25" customHeight="1">
      <c r="B53" s="1"/>
      <c r="C53" s="1"/>
      <c r="D53" s="1"/>
      <c r="E53" s="1"/>
      <c r="F53" s="1"/>
      <c r="G53" s="1"/>
      <c r="H53" s="187"/>
    </row>
    <row r="54" spans="2:8" ht="19.5" customHeight="1">
      <c r="B54" s="1"/>
      <c r="C54" s="1"/>
      <c r="D54" s="1"/>
      <c r="E54" s="1"/>
      <c r="F54" s="1"/>
      <c r="G54" s="1"/>
      <c r="H54" s="187"/>
    </row>
    <row r="55" spans="2:47" ht="18" customHeight="1">
      <c r="B55" s="1"/>
      <c r="C55" s="1"/>
      <c r="D55" s="1"/>
      <c r="E55" s="1"/>
      <c r="F55" s="1"/>
      <c r="G55" s="1"/>
      <c r="H55" s="187"/>
      <c r="AU55" s="3"/>
    </row>
    <row r="56" spans="2:8" ht="15.75" customHeight="1">
      <c r="B56" s="1"/>
      <c r="C56" s="1"/>
      <c r="D56" s="1"/>
      <c r="E56" s="1"/>
      <c r="F56" s="1"/>
      <c r="G56" s="1"/>
      <c r="H56" s="187"/>
    </row>
    <row r="57" spans="2:8" ht="19.5" customHeight="1">
      <c r="B57" s="1"/>
      <c r="C57" s="1"/>
      <c r="D57" s="1"/>
      <c r="E57" s="1"/>
      <c r="F57" s="1"/>
      <c r="G57" s="1"/>
      <c r="H57" s="187"/>
    </row>
    <row r="58" spans="2:8" ht="12.75">
      <c r="B58" s="1"/>
      <c r="C58" s="1"/>
      <c r="D58" s="1"/>
      <c r="E58" s="1"/>
      <c r="F58" s="1"/>
      <c r="G58" s="1"/>
      <c r="H58" s="187"/>
    </row>
    <row r="59" spans="2:8" ht="12.75">
      <c r="B59" s="1"/>
      <c r="C59" s="1"/>
      <c r="D59" s="1"/>
      <c r="E59" s="1"/>
      <c r="F59" s="1"/>
      <c r="G59" s="1"/>
      <c r="H59" s="187"/>
    </row>
    <row r="60" spans="2:8" ht="12.75">
      <c r="B60" s="1"/>
      <c r="C60" s="1"/>
      <c r="D60" s="1"/>
      <c r="E60" s="1"/>
      <c r="F60" s="1"/>
      <c r="G60" s="1"/>
      <c r="H60" s="187"/>
    </row>
    <row r="61" spans="2:8" ht="12.75">
      <c r="B61" s="1"/>
      <c r="C61" s="1"/>
      <c r="D61" s="1"/>
      <c r="E61" s="1"/>
      <c r="F61" s="1"/>
      <c r="G61" s="1"/>
      <c r="H61" s="187"/>
    </row>
    <row r="62" spans="2:8" ht="12.75">
      <c r="B62" s="1"/>
      <c r="C62" s="1"/>
      <c r="D62" s="1"/>
      <c r="E62" s="1"/>
      <c r="F62" s="1"/>
      <c r="G62" s="1"/>
      <c r="H62" s="187"/>
    </row>
    <row r="63" spans="2:8" ht="12.75">
      <c r="B63" s="1"/>
      <c r="C63" s="1"/>
      <c r="D63" s="1"/>
      <c r="E63" s="1"/>
      <c r="F63" s="1"/>
      <c r="G63" s="1"/>
      <c r="H63" s="187"/>
    </row>
    <row r="64" spans="2:8" ht="12.75">
      <c r="B64" s="1"/>
      <c r="C64" s="1"/>
      <c r="D64" s="1"/>
      <c r="E64" s="1"/>
      <c r="F64" s="1"/>
      <c r="G64" s="1"/>
      <c r="H64" s="187"/>
    </row>
    <row r="65" spans="2:8" ht="12.75">
      <c r="B65" s="1"/>
      <c r="C65" s="1"/>
      <c r="D65" s="1"/>
      <c r="E65" s="1"/>
      <c r="F65" s="1"/>
      <c r="G65" s="1"/>
      <c r="H65" s="187"/>
    </row>
    <row r="66" spans="2:8" ht="12.75">
      <c r="B66" s="1"/>
      <c r="C66" s="1"/>
      <c r="D66" s="1"/>
      <c r="E66" s="1"/>
      <c r="F66" s="1"/>
      <c r="G66" s="1"/>
      <c r="H66" s="187"/>
    </row>
    <row r="67" spans="2:8" ht="12.75" customHeight="1">
      <c r="B67" s="1"/>
      <c r="C67" s="1"/>
      <c r="D67" s="1"/>
      <c r="E67" s="1"/>
      <c r="F67" s="1"/>
      <c r="G67" s="1"/>
      <c r="H67" s="187"/>
    </row>
    <row r="68" spans="2:8" ht="13.5" customHeight="1">
      <c r="B68" s="1"/>
      <c r="C68" s="1"/>
      <c r="D68" s="1"/>
      <c r="E68" s="1"/>
      <c r="F68" s="1"/>
      <c r="G68" s="1"/>
      <c r="H68" s="187"/>
    </row>
    <row r="69" spans="2:8" ht="13.5" customHeight="1">
      <c r="B69" s="1"/>
      <c r="C69" s="1"/>
      <c r="D69" s="1"/>
      <c r="E69" s="1"/>
      <c r="F69" s="1"/>
      <c r="G69" s="1"/>
      <c r="H69" s="187"/>
    </row>
    <row r="70" spans="2:8" ht="12.75">
      <c r="B70" s="1"/>
      <c r="C70" s="1"/>
      <c r="D70" s="1"/>
      <c r="E70" s="1"/>
      <c r="F70" s="1"/>
      <c r="G70" s="1"/>
      <c r="H70" s="187"/>
    </row>
    <row r="71" spans="2:8" ht="12.75" customHeight="1">
      <c r="B71" s="1"/>
      <c r="C71" s="1"/>
      <c r="D71" s="1"/>
      <c r="E71" s="1"/>
      <c r="F71" s="1"/>
      <c r="G71" s="1"/>
      <c r="H71" s="187"/>
    </row>
    <row r="72" spans="2:8" ht="12.75" customHeight="1">
      <c r="B72" s="1"/>
      <c r="C72" s="1"/>
      <c r="D72" s="1"/>
      <c r="E72" s="1"/>
      <c r="F72" s="1"/>
      <c r="G72" s="1"/>
      <c r="H72" s="187"/>
    </row>
    <row r="73" spans="2:8" ht="12.75" customHeight="1">
      <c r="B73" s="1"/>
      <c r="C73" s="1"/>
      <c r="D73" s="1"/>
      <c r="E73" s="1"/>
      <c r="F73" s="1"/>
      <c r="G73" s="1"/>
      <c r="H73" s="187"/>
    </row>
    <row r="74" spans="2:8" ht="12.75">
      <c r="B74" s="1"/>
      <c r="C74" s="1"/>
      <c r="D74" s="1"/>
      <c r="E74" s="1"/>
      <c r="F74" s="1"/>
      <c r="G74" s="1"/>
      <c r="H74" s="187"/>
    </row>
    <row r="75" spans="2:8" ht="12.75">
      <c r="B75" s="1"/>
      <c r="C75" s="1"/>
      <c r="D75" s="1"/>
      <c r="E75" s="1"/>
      <c r="F75" s="1"/>
      <c r="G75" s="1"/>
      <c r="H75" s="187"/>
    </row>
    <row r="76" spans="2:8" ht="12.75">
      <c r="B76" s="1"/>
      <c r="C76" s="1"/>
      <c r="D76" s="1"/>
      <c r="E76" s="1"/>
      <c r="F76" s="1"/>
      <c r="G76" s="1"/>
      <c r="H76" s="187"/>
    </row>
    <row r="77" spans="2:8" ht="12.75">
      <c r="B77" s="1"/>
      <c r="C77" s="1"/>
      <c r="D77" s="1"/>
      <c r="E77" s="1"/>
      <c r="F77" s="1"/>
      <c r="G77" s="1"/>
      <c r="H77" s="187"/>
    </row>
    <row r="78" spans="2:8" ht="12.75">
      <c r="B78" s="1"/>
      <c r="C78" s="1"/>
      <c r="D78" s="1"/>
      <c r="E78" s="1"/>
      <c r="F78" s="1"/>
      <c r="G78" s="1"/>
      <c r="H78" s="187"/>
    </row>
    <row r="79" spans="2:8" ht="12.75">
      <c r="B79" s="1"/>
      <c r="C79" s="1"/>
      <c r="D79" s="1"/>
      <c r="E79" s="1"/>
      <c r="F79" s="1"/>
      <c r="G79" s="1"/>
      <c r="H79" s="187"/>
    </row>
    <row r="80" spans="2:8" ht="12.75">
      <c r="B80" s="1"/>
      <c r="C80" s="1"/>
      <c r="D80" s="1"/>
      <c r="E80" s="1"/>
      <c r="F80" s="1"/>
      <c r="G80" s="1"/>
      <c r="H80" s="187"/>
    </row>
    <row r="81" spans="2:8" ht="12.75">
      <c r="B81" s="1"/>
      <c r="C81" s="1"/>
      <c r="D81" s="1"/>
      <c r="E81" s="1"/>
      <c r="F81" s="1"/>
      <c r="G81" s="1"/>
      <c r="H81" s="187"/>
    </row>
    <row r="82" spans="2:8" ht="12.75">
      <c r="B82" s="1"/>
      <c r="C82" s="1"/>
      <c r="D82" s="1"/>
      <c r="E82" s="1"/>
      <c r="F82" s="1"/>
      <c r="G82" s="1"/>
      <c r="H82" s="187"/>
    </row>
    <row r="83" spans="2:8" ht="12.75">
      <c r="B83" s="1"/>
      <c r="C83" s="1"/>
      <c r="D83" s="1"/>
      <c r="E83" s="1"/>
      <c r="F83" s="1"/>
      <c r="G83" s="1"/>
      <c r="H83" s="187"/>
    </row>
    <row r="84" spans="2:8" ht="12.75">
      <c r="B84" s="1"/>
      <c r="C84" s="1"/>
      <c r="D84" s="1"/>
      <c r="E84" s="1"/>
      <c r="F84" s="1"/>
      <c r="G84" s="1"/>
      <c r="H84" s="187"/>
    </row>
    <row r="85" spans="2:8" ht="12.75">
      <c r="B85" s="1"/>
      <c r="C85" s="1"/>
      <c r="D85" s="1"/>
      <c r="E85" s="1"/>
      <c r="F85" s="1"/>
      <c r="G85" s="1"/>
      <c r="H85" s="187"/>
    </row>
    <row r="86" spans="2:8" ht="12.75">
      <c r="B86" s="1"/>
      <c r="C86" s="1"/>
      <c r="D86" s="1"/>
      <c r="E86" s="1"/>
      <c r="F86" s="1"/>
      <c r="G86" s="1"/>
      <c r="H86" s="187"/>
    </row>
    <row r="87" spans="2:8" ht="12.75">
      <c r="B87" s="1"/>
      <c r="C87" s="1"/>
      <c r="D87" s="1"/>
      <c r="E87" s="1"/>
      <c r="F87" s="1"/>
      <c r="G87" s="1"/>
      <c r="H87" s="187"/>
    </row>
    <row r="88" spans="2:8" ht="12.75">
      <c r="B88" s="1"/>
      <c r="C88" s="1"/>
      <c r="D88" s="1"/>
      <c r="E88" s="1"/>
      <c r="F88" s="1"/>
      <c r="G88" s="1"/>
      <c r="H88" s="187"/>
    </row>
    <row r="89" spans="2:8" ht="12.75">
      <c r="B89" s="1"/>
      <c r="C89" s="1"/>
      <c r="D89" s="1"/>
      <c r="E89" s="1"/>
      <c r="F89" s="1"/>
      <c r="G89" s="1"/>
      <c r="H89" s="187"/>
    </row>
    <row r="90" spans="2:8" ht="12.75">
      <c r="B90" s="1"/>
      <c r="C90" s="1"/>
      <c r="D90" s="1"/>
      <c r="E90" s="1"/>
      <c r="F90" s="1"/>
      <c r="G90" s="1"/>
      <c r="H90" s="187"/>
    </row>
    <row r="91" spans="2:8" ht="12.75">
      <c r="B91" s="1"/>
      <c r="C91" s="1"/>
      <c r="D91" s="1"/>
      <c r="E91" s="1"/>
      <c r="F91" s="1"/>
      <c r="G91" s="1"/>
      <c r="H91" s="187"/>
    </row>
    <row r="92" spans="2:8" ht="12.75">
      <c r="B92" s="1"/>
      <c r="C92" s="1"/>
      <c r="D92" s="1"/>
      <c r="E92" s="1"/>
      <c r="F92" s="1"/>
      <c r="G92" s="1"/>
      <c r="H92" s="187"/>
    </row>
    <row r="93" spans="2:8" ht="12.75">
      <c r="B93" s="1"/>
      <c r="C93" s="1"/>
      <c r="D93" s="1"/>
      <c r="E93" s="1"/>
      <c r="F93" s="1"/>
      <c r="G93" s="1"/>
      <c r="H93" s="187"/>
    </row>
    <row r="94" spans="2:8" ht="12.75">
      <c r="B94" s="1"/>
      <c r="C94" s="1"/>
      <c r="D94" s="1"/>
      <c r="E94" s="1"/>
      <c r="F94" s="1"/>
      <c r="G94" s="1"/>
      <c r="H94" s="187"/>
    </row>
    <row r="95" spans="2:8" ht="12.75">
      <c r="B95" s="1"/>
      <c r="C95" s="1"/>
      <c r="D95" s="1"/>
      <c r="E95" s="1"/>
      <c r="F95" s="1"/>
      <c r="G95" s="1"/>
      <c r="H95" s="187"/>
    </row>
    <row r="96" spans="2:8" ht="12.75">
      <c r="B96" s="1"/>
      <c r="C96" s="1"/>
      <c r="D96" s="1"/>
      <c r="E96" s="1"/>
      <c r="F96" s="1"/>
      <c r="G96" s="1"/>
      <c r="H96" s="187"/>
    </row>
    <row r="97" spans="2:8" ht="12.75">
      <c r="B97" s="1"/>
      <c r="C97" s="1"/>
      <c r="D97" s="1"/>
      <c r="E97" s="1"/>
      <c r="F97" s="1"/>
      <c r="G97" s="1"/>
      <c r="H97" s="187"/>
    </row>
    <row r="98" spans="2:8" ht="12.75">
      <c r="B98" s="1"/>
      <c r="C98" s="1"/>
      <c r="D98" s="1"/>
      <c r="E98" s="1"/>
      <c r="F98" s="1"/>
      <c r="G98" s="1"/>
      <c r="H98" s="187"/>
    </row>
    <row r="99" spans="2:8" ht="12.75">
      <c r="B99" s="1"/>
      <c r="C99" s="1"/>
      <c r="D99" s="1"/>
      <c r="E99" s="1"/>
      <c r="F99" s="1"/>
      <c r="G99" s="1"/>
      <c r="H99" s="187"/>
    </row>
    <row r="100" spans="2:8" ht="12.75">
      <c r="B100" s="1"/>
      <c r="C100" s="1"/>
      <c r="D100" s="1"/>
      <c r="E100" s="1"/>
      <c r="F100" s="1"/>
      <c r="G100" s="1"/>
      <c r="H100" s="187"/>
    </row>
    <row r="101" spans="2:8" ht="12.75">
      <c r="B101" s="1"/>
      <c r="C101" s="1"/>
      <c r="D101" s="1"/>
      <c r="E101" s="1"/>
      <c r="F101" s="1"/>
      <c r="G101" s="1"/>
      <c r="H101" s="187"/>
    </row>
    <row r="102" spans="2:8" ht="12.75">
      <c r="B102" s="1"/>
      <c r="C102" s="1"/>
      <c r="D102" s="1"/>
      <c r="E102" s="1"/>
      <c r="F102" s="1"/>
      <c r="G102" s="1"/>
      <c r="H102" s="187"/>
    </row>
    <row r="103" spans="2:8" ht="12.75">
      <c r="B103" s="1"/>
      <c r="C103" s="1"/>
      <c r="D103" s="1"/>
      <c r="E103" s="1"/>
      <c r="F103" s="1"/>
      <c r="G103" s="1"/>
      <c r="H103" s="187"/>
    </row>
    <row r="104" spans="2:8" ht="12.75">
      <c r="B104" s="1"/>
      <c r="C104" s="1"/>
      <c r="D104" s="1"/>
      <c r="E104" s="1"/>
      <c r="F104" s="1"/>
      <c r="G104" s="1"/>
      <c r="H104" s="187"/>
    </row>
    <row r="105" spans="2:8" ht="12.75">
      <c r="B105" s="1"/>
      <c r="C105" s="1"/>
      <c r="D105" s="1"/>
      <c r="E105" s="1"/>
      <c r="F105" s="1"/>
      <c r="G105" s="1"/>
      <c r="H105" s="187"/>
    </row>
    <row r="106" spans="2:8" ht="12.75">
      <c r="B106" s="1"/>
      <c r="C106" s="1"/>
      <c r="D106" s="1"/>
      <c r="E106" s="1"/>
      <c r="F106" s="1"/>
      <c r="G106" s="1"/>
      <c r="H106" s="187"/>
    </row>
    <row r="107" spans="2:8" ht="12.75">
      <c r="B107" s="1"/>
      <c r="C107" s="1"/>
      <c r="D107" s="1"/>
      <c r="E107" s="1"/>
      <c r="F107" s="1"/>
      <c r="G107" s="1"/>
      <c r="H107" s="187"/>
    </row>
    <row r="108" spans="2:8" ht="12.75">
      <c r="B108" s="1"/>
      <c r="C108" s="1"/>
      <c r="D108" s="1"/>
      <c r="E108" s="1"/>
      <c r="F108" s="1"/>
      <c r="G108" s="1"/>
      <c r="H108" s="187"/>
    </row>
    <row r="109" spans="2:8" ht="12.75">
      <c r="B109" s="1"/>
      <c r="C109" s="1"/>
      <c r="D109" s="1"/>
      <c r="E109" s="1"/>
      <c r="F109" s="1"/>
      <c r="G109" s="1"/>
      <c r="H109" s="187"/>
    </row>
    <row r="110" spans="2:8" ht="12.75">
      <c r="B110" s="1"/>
      <c r="C110" s="1"/>
      <c r="D110" s="1"/>
      <c r="E110" s="1"/>
      <c r="F110" s="1"/>
      <c r="G110" s="1"/>
      <c r="H110" s="187"/>
    </row>
    <row r="111" spans="2:8" ht="12.75">
      <c r="B111" s="1"/>
      <c r="C111" s="1"/>
      <c r="D111" s="1"/>
      <c r="E111" s="1"/>
      <c r="F111" s="1"/>
      <c r="G111" s="1"/>
      <c r="H111" s="187"/>
    </row>
    <row r="112" spans="2:8" ht="12.75">
      <c r="B112" s="1"/>
      <c r="C112" s="1"/>
      <c r="D112" s="1"/>
      <c r="E112" s="1"/>
      <c r="F112" s="1"/>
      <c r="G112" s="1"/>
      <c r="H112" s="187"/>
    </row>
    <row r="113" spans="2:8" ht="12.75">
      <c r="B113" s="1"/>
      <c r="C113" s="1"/>
      <c r="D113" s="1"/>
      <c r="E113" s="1"/>
      <c r="F113" s="1"/>
      <c r="G113" s="1"/>
      <c r="H113" s="187"/>
    </row>
    <row r="114" spans="2:8" ht="12.75">
      <c r="B114" s="1"/>
      <c r="C114" s="1"/>
      <c r="D114" s="1"/>
      <c r="E114" s="1"/>
      <c r="F114" s="1"/>
      <c r="G114" s="1"/>
      <c r="H114" s="187"/>
    </row>
    <row r="115" spans="2:8" ht="12.75">
      <c r="B115" s="1"/>
      <c r="C115" s="1"/>
      <c r="D115" s="1"/>
      <c r="E115" s="1"/>
      <c r="F115" s="1"/>
      <c r="G115" s="1"/>
      <c r="H115" s="187"/>
    </row>
    <row r="116" spans="2:8" ht="12.75">
      <c r="B116" s="1"/>
      <c r="C116" s="1"/>
      <c r="D116" s="1"/>
      <c r="E116" s="1"/>
      <c r="F116" s="1"/>
      <c r="G116" s="1"/>
      <c r="H116" s="187"/>
    </row>
    <row r="117" spans="2:8" ht="12.75">
      <c r="B117" s="1"/>
      <c r="C117" s="1"/>
      <c r="D117" s="1"/>
      <c r="E117" s="1"/>
      <c r="F117" s="1"/>
      <c r="G117" s="1"/>
      <c r="H117" s="187"/>
    </row>
    <row r="118" spans="2:8" ht="12.75">
      <c r="B118" s="1"/>
      <c r="C118" s="1"/>
      <c r="D118" s="1"/>
      <c r="E118" s="1"/>
      <c r="F118" s="1"/>
      <c r="G118" s="1"/>
      <c r="H118" s="187"/>
    </row>
    <row r="119" spans="2:8" ht="12.75">
      <c r="B119" s="1"/>
      <c r="C119" s="1"/>
      <c r="D119" s="1"/>
      <c r="E119" s="1"/>
      <c r="F119" s="1"/>
      <c r="G119" s="1"/>
      <c r="H119" s="187"/>
    </row>
    <row r="120" spans="2:8" ht="12.75">
      <c r="B120" s="1"/>
      <c r="C120" s="1"/>
      <c r="D120" s="1"/>
      <c r="E120" s="1"/>
      <c r="F120" s="1"/>
      <c r="G120" s="1"/>
      <c r="H120" s="187"/>
    </row>
    <row r="121" spans="2:8" ht="12.75">
      <c r="B121" s="1"/>
      <c r="C121" s="1"/>
      <c r="D121" s="1"/>
      <c r="E121" s="1"/>
      <c r="F121" s="1"/>
      <c r="G121" s="1"/>
      <c r="H121" s="187"/>
    </row>
    <row r="122" spans="2:8" ht="12.75">
      <c r="B122" s="1"/>
      <c r="C122" s="1"/>
      <c r="D122" s="1"/>
      <c r="E122" s="1"/>
      <c r="F122" s="1"/>
      <c r="G122" s="1"/>
      <c r="H122" s="187"/>
    </row>
    <row r="123" spans="2:8" ht="12.75">
      <c r="B123" s="1"/>
      <c r="C123" s="1"/>
      <c r="D123" s="1"/>
      <c r="E123" s="1"/>
      <c r="F123" s="1"/>
      <c r="G123" s="1"/>
      <c r="H123" s="187"/>
    </row>
    <row r="124" spans="2:8" ht="12.75">
      <c r="B124" s="1"/>
      <c r="C124" s="1"/>
      <c r="D124" s="1"/>
      <c r="E124" s="1"/>
      <c r="F124" s="1"/>
      <c r="G124" s="1"/>
      <c r="H124" s="187"/>
    </row>
    <row r="125" spans="2:8" ht="12.75">
      <c r="B125" s="1"/>
      <c r="C125" s="1"/>
      <c r="D125" s="1"/>
      <c r="E125" s="1"/>
      <c r="F125" s="1"/>
      <c r="G125" s="1"/>
      <c r="H125" s="187"/>
    </row>
    <row r="126" spans="2:8" ht="12.75">
      <c r="B126" s="1"/>
      <c r="C126" s="1"/>
      <c r="D126" s="1"/>
      <c r="E126" s="1"/>
      <c r="F126" s="1"/>
      <c r="G126" s="1"/>
      <c r="H126" s="187"/>
    </row>
    <row r="127" spans="2:8" ht="12.75">
      <c r="B127" s="1"/>
      <c r="C127" s="1"/>
      <c r="D127" s="1"/>
      <c r="E127" s="1"/>
      <c r="F127" s="1"/>
      <c r="G127" s="1"/>
      <c r="H127" s="187"/>
    </row>
    <row r="128" spans="2:8" ht="12.75">
      <c r="B128" s="1"/>
      <c r="C128" s="1"/>
      <c r="D128" s="1"/>
      <c r="E128" s="1"/>
      <c r="F128" s="1"/>
      <c r="G128" s="1"/>
      <c r="H128" s="187"/>
    </row>
    <row r="129" spans="2:8" ht="12.75">
      <c r="B129" s="1"/>
      <c r="C129" s="1"/>
      <c r="D129" s="1"/>
      <c r="E129" s="1"/>
      <c r="F129" s="1"/>
      <c r="G129" s="1"/>
      <c r="H129" s="187"/>
    </row>
    <row r="130" spans="2:8" ht="12.75">
      <c r="B130" s="1"/>
      <c r="C130" s="1"/>
      <c r="D130" s="1"/>
      <c r="E130" s="1"/>
      <c r="F130" s="1"/>
      <c r="G130" s="1"/>
      <c r="H130" s="187"/>
    </row>
    <row r="131" spans="2:8" ht="12.75">
      <c r="B131" s="1"/>
      <c r="C131" s="1"/>
      <c r="D131" s="1"/>
      <c r="E131" s="1"/>
      <c r="F131" s="1"/>
      <c r="G131" s="1"/>
      <c r="H131" s="187"/>
    </row>
    <row r="132" spans="2:8" ht="12.75">
      <c r="B132" s="1"/>
      <c r="C132" s="1"/>
      <c r="D132" s="1"/>
      <c r="E132" s="1"/>
      <c r="F132" s="1"/>
      <c r="G132" s="1"/>
      <c r="H132" s="187"/>
    </row>
    <row r="133" spans="2:8" ht="12.75">
      <c r="B133" s="1"/>
      <c r="C133" s="1"/>
      <c r="D133" s="1"/>
      <c r="E133" s="1"/>
      <c r="F133" s="1"/>
      <c r="G133" s="1"/>
      <c r="H133" s="187"/>
    </row>
    <row r="134" spans="2:8" ht="12.75">
      <c r="B134" s="1"/>
      <c r="C134" s="1"/>
      <c r="D134" s="1"/>
      <c r="E134" s="1"/>
      <c r="F134" s="1"/>
      <c r="G134" s="1"/>
      <c r="H134" s="187"/>
    </row>
    <row r="135" spans="2:8" ht="12.75">
      <c r="B135" s="1"/>
      <c r="C135" s="1"/>
      <c r="D135" s="1"/>
      <c r="E135" s="1"/>
      <c r="F135" s="1"/>
      <c r="G135" s="1"/>
      <c r="H135" s="187"/>
    </row>
    <row r="136" spans="2:8" ht="12.75">
      <c r="B136" s="1"/>
      <c r="C136" s="1"/>
      <c r="D136" s="1"/>
      <c r="E136" s="1"/>
      <c r="F136" s="1"/>
      <c r="G136" s="1"/>
      <c r="H136" s="187"/>
    </row>
    <row r="137" spans="2:8" ht="12.75">
      <c r="B137" s="1"/>
      <c r="C137" s="1"/>
      <c r="D137" s="1"/>
      <c r="E137" s="1"/>
      <c r="F137" s="1"/>
      <c r="G137" s="1"/>
      <c r="H137" s="187"/>
    </row>
    <row r="138" spans="2:8" ht="12.75">
      <c r="B138" s="1"/>
      <c r="C138" s="1"/>
      <c r="D138" s="1"/>
      <c r="E138" s="1"/>
      <c r="F138" s="1"/>
      <c r="G138" s="1"/>
      <c r="H138" s="187"/>
    </row>
    <row r="139" spans="2:8" ht="12.75">
      <c r="B139" s="1"/>
      <c r="C139" s="1"/>
      <c r="D139" s="1"/>
      <c r="E139" s="1"/>
      <c r="F139" s="1"/>
      <c r="G139" s="1"/>
      <c r="H139" s="187"/>
    </row>
    <row r="140" spans="2:8" ht="12.75">
      <c r="B140" s="1"/>
      <c r="C140" s="1"/>
      <c r="D140" s="1"/>
      <c r="E140" s="1"/>
      <c r="F140" s="1"/>
      <c r="G140" s="1"/>
      <c r="H140" s="187"/>
    </row>
    <row r="141" spans="2:8" ht="12.75">
      <c r="B141" s="1"/>
      <c r="C141" s="1"/>
      <c r="D141" s="1"/>
      <c r="E141" s="1"/>
      <c r="F141" s="1"/>
      <c r="G141" s="1"/>
      <c r="H141" s="187"/>
    </row>
    <row r="142" spans="2:8" ht="12.75">
      <c r="B142" s="1"/>
      <c r="C142" s="1"/>
      <c r="D142" s="1"/>
      <c r="E142" s="1"/>
      <c r="F142" s="1"/>
      <c r="G142" s="1"/>
      <c r="H142" s="187"/>
    </row>
    <row r="143" spans="2:8" ht="12.75">
      <c r="B143" s="1"/>
      <c r="C143" s="1"/>
      <c r="D143" s="1"/>
      <c r="E143" s="1"/>
      <c r="F143" s="1"/>
      <c r="G143" s="1"/>
      <c r="H143" s="187"/>
    </row>
    <row r="144" spans="2:8" ht="12.75">
      <c r="B144" s="1"/>
      <c r="C144" s="1"/>
      <c r="D144" s="1"/>
      <c r="E144" s="1"/>
      <c r="F144" s="1"/>
      <c r="G144" s="1"/>
      <c r="H144" s="187"/>
    </row>
    <row r="145" spans="2:8" ht="12.75">
      <c r="B145" s="1"/>
      <c r="C145" s="1"/>
      <c r="D145" s="1"/>
      <c r="E145" s="1"/>
      <c r="F145" s="1"/>
      <c r="G145" s="1"/>
      <c r="H145" s="187"/>
    </row>
    <row r="146" spans="2:8" ht="12.75">
      <c r="B146" s="1"/>
      <c r="C146" s="1"/>
      <c r="D146" s="1"/>
      <c r="E146" s="1"/>
      <c r="F146" s="1"/>
      <c r="G146" s="1"/>
      <c r="H146" s="187"/>
    </row>
    <row r="147" spans="2:8" ht="12.75">
      <c r="B147" s="1"/>
      <c r="C147" s="1"/>
      <c r="D147" s="1"/>
      <c r="E147" s="1"/>
      <c r="F147" s="1"/>
      <c r="G147" s="1"/>
      <c r="H147" s="187"/>
    </row>
    <row r="148" spans="2:8" ht="12.75">
      <c r="B148" s="1"/>
      <c r="C148" s="1"/>
      <c r="D148" s="1"/>
      <c r="E148" s="1"/>
      <c r="F148" s="1"/>
      <c r="G148" s="1"/>
      <c r="H148" s="187"/>
    </row>
    <row r="149" spans="2:8" ht="12.75">
      <c r="B149" s="1"/>
      <c r="C149" s="1"/>
      <c r="D149" s="1"/>
      <c r="E149" s="1"/>
      <c r="F149" s="1"/>
      <c r="G149" s="1"/>
      <c r="H149" s="187"/>
    </row>
    <row r="150" spans="2:8" ht="12.75">
      <c r="B150" s="1"/>
      <c r="C150" s="1"/>
      <c r="D150" s="1"/>
      <c r="E150" s="1"/>
      <c r="F150" s="1"/>
      <c r="G150" s="1"/>
      <c r="H150" s="187"/>
    </row>
    <row r="151" spans="2:8" ht="12.75">
      <c r="B151" s="1"/>
      <c r="C151" s="1"/>
      <c r="D151" s="1"/>
      <c r="E151" s="1"/>
      <c r="F151" s="1"/>
      <c r="G151" s="1"/>
      <c r="H151" s="187"/>
    </row>
    <row r="152" spans="2:8" ht="12.75">
      <c r="B152" s="1"/>
      <c r="C152" s="1"/>
      <c r="D152" s="1"/>
      <c r="E152" s="1"/>
      <c r="F152" s="1"/>
      <c r="G152" s="1"/>
      <c r="H152" s="187"/>
    </row>
    <row r="153" spans="2:8" ht="12.75">
      <c r="B153" s="1"/>
      <c r="C153" s="1"/>
      <c r="D153" s="1"/>
      <c r="E153" s="1"/>
      <c r="F153" s="1"/>
      <c r="G153" s="1"/>
      <c r="H153" s="187"/>
    </row>
    <row r="154" spans="2:8" ht="12.75">
      <c r="B154" s="1"/>
      <c r="C154" s="1"/>
      <c r="D154" s="1"/>
      <c r="E154" s="1"/>
      <c r="F154" s="1"/>
      <c r="G154" s="1"/>
      <c r="H154" s="187"/>
    </row>
    <row r="155" spans="2:8" ht="12.75">
      <c r="B155" s="1"/>
      <c r="C155" s="1"/>
      <c r="D155" s="1"/>
      <c r="E155" s="1"/>
      <c r="F155" s="1"/>
      <c r="G155" s="1"/>
      <c r="H155" s="187"/>
    </row>
    <row r="156" spans="2:8" ht="12.75">
      <c r="B156" s="1"/>
      <c r="C156" s="1"/>
      <c r="D156" s="1"/>
      <c r="E156" s="1"/>
      <c r="F156" s="1"/>
      <c r="G156" s="1"/>
      <c r="H156" s="187"/>
    </row>
    <row r="157" spans="2:8" ht="12.75">
      <c r="B157" s="1"/>
      <c r="C157" s="1"/>
      <c r="D157" s="1"/>
      <c r="E157" s="1"/>
      <c r="F157" s="1"/>
      <c r="G157" s="1"/>
      <c r="H157" s="187"/>
    </row>
    <row r="158" spans="2:8" ht="12.75">
      <c r="B158" s="1"/>
      <c r="C158" s="1"/>
      <c r="D158" s="1"/>
      <c r="E158" s="1"/>
      <c r="F158" s="1"/>
      <c r="G158" s="1"/>
      <c r="H158" s="187"/>
    </row>
    <row r="159" spans="2:8" ht="12.75">
      <c r="B159" s="1"/>
      <c r="C159" s="1"/>
      <c r="D159" s="1"/>
      <c r="E159" s="1"/>
      <c r="F159" s="1"/>
      <c r="G159" s="1"/>
      <c r="H159" s="187"/>
    </row>
    <row r="160" spans="2:8" ht="12.75">
      <c r="B160" s="1"/>
      <c r="C160" s="1"/>
      <c r="D160" s="1"/>
      <c r="E160" s="1"/>
      <c r="F160" s="1"/>
      <c r="G160" s="1"/>
      <c r="H160" s="187"/>
    </row>
    <row r="161" spans="2:8" ht="12.75">
      <c r="B161" s="1"/>
      <c r="C161" s="1"/>
      <c r="D161" s="1"/>
      <c r="E161" s="1"/>
      <c r="F161" s="1"/>
      <c r="G161" s="1"/>
      <c r="H161" s="187"/>
    </row>
    <row r="162" spans="2:8" ht="12.75">
      <c r="B162" s="1"/>
      <c r="C162" s="1"/>
      <c r="D162" s="1"/>
      <c r="E162" s="1"/>
      <c r="F162" s="1"/>
      <c r="G162" s="1"/>
      <c r="H162" s="187"/>
    </row>
    <row r="163" spans="2:8" ht="12.75">
      <c r="B163" s="1"/>
      <c r="C163" s="1"/>
      <c r="D163" s="1"/>
      <c r="E163" s="1"/>
      <c r="F163" s="1"/>
      <c r="G163" s="1"/>
      <c r="H163" s="187"/>
    </row>
    <row r="164" spans="2:8" ht="12.75">
      <c r="B164" s="1"/>
      <c r="C164" s="1"/>
      <c r="D164" s="1"/>
      <c r="E164" s="1"/>
      <c r="F164" s="1"/>
      <c r="G164" s="1"/>
      <c r="H164" s="187"/>
    </row>
    <row r="165" spans="2:8" ht="12.75">
      <c r="B165" s="1"/>
      <c r="C165" s="1"/>
      <c r="D165" s="1"/>
      <c r="E165" s="1"/>
      <c r="F165" s="1"/>
      <c r="G165" s="1"/>
      <c r="H165" s="187"/>
    </row>
    <row r="166" spans="2:8" ht="12.75">
      <c r="B166" s="1"/>
      <c r="C166" s="1"/>
      <c r="D166" s="1"/>
      <c r="E166" s="1"/>
      <c r="F166" s="1"/>
      <c r="G166" s="1"/>
      <c r="H166" s="187"/>
    </row>
    <row r="167" spans="2:8" ht="12.75">
      <c r="B167" s="1"/>
      <c r="C167" s="1"/>
      <c r="D167" s="1"/>
      <c r="E167" s="1"/>
      <c r="F167" s="1"/>
      <c r="G167" s="1"/>
      <c r="H167" s="187"/>
    </row>
    <row r="168" spans="2:8" ht="12.75">
      <c r="B168" s="1"/>
      <c r="C168" s="1"/>
      <c r="D168" s="1"/>
      <c r="E168" s="1"/>
      <c r="F168" s="1"/>
      <c r="G168" s="1"/>
      <c r="H168" s="187"/>
    </row>
    <row r="169" spans="2:8" ht="12.75">
      <c r="B169" s="1"/>
      <c r="C169" s="1"/>
      <c r="D169" s="1"/>
      <c r="E169" s="1"/>
      <c r="F169" s="1"/>
      <c r="G169" s="1"/>
      <c r="H169" s="187"/>
    </row>
    <row r="170" spans="2:8" ht="12.75">
      <c r="B170" s="1"/>
      <c r="C170" s="1"/>
      <c r="D170" s="1"/>
      <c r="E170" s="1"/>
      <c r="F170" s="1"/>
      <c r="G170" s="1"/>
      <c r="H170" s="187"/>
    </row>
    <row r="171" spans="2:8" ht="12.75">
      <c r="B171" s="1"/>
      <c r="C171" s="1"/>
      <c r="D171" s="1"/>
      <c r="E171" s="1"/>
      <c r="F171" s="1"/>
      <c r="G171" s="1"/>
      <c r="H171" s="187"/>
    </row>
    <row r="172" spans="2:8" ht="12.75">
      <c r="B172" s="1"/>
      <c r="C172" s="1"/>
      <c r="D172" s="1"/>
      <c r="E172" s="1"/>
      <c r="F172" s="1"/>
      <c r="G172" s="1"/>
      <c r="H172" s="187"/>
    </row>
    <row r="173" spans="2:8" ht="12.75">
      <c r="B173" s="1"/>
      <c r="C173" s="1"/>
      <c r="D173" s="1"/>
      <c r="E173" s="1"/>
      <c r="F173" s="1"/>
      <c r="G173" s="1"/>
      <c r="H173" s="187"/>
    </row>
    <row r="174" spans="2:8" ht="12.75">
      <c r="B174" s="1"/>
      <c r="C174" s="1"/>
      <c r="D174" s="1"/>
      <c r="E174" s="1"/>
      <c r="F174" s="1"/>
      <c r="G174" s="1"/>
      <c r="H174" s="187"/>
    </row>
    <row r="175" spans="2:8" ht="12.75">
      <c r="B175" s="1"/>
      <c r="C175" s="1"/>
      <c r="D175" s="1"/>
      <c r="E175" s="1"/>
      <c r="F175" s="1"/>
      <c r="G175" s="1"/>
      <c r="H175" s="187"/>
    </row>
    <row r="176" spans="2:8" ht="12.75">
      <c r="B176" s="1"/>
      <c r="C176" s="1"/>
      <c r="D176" s="1"/>
      <c r="E176" s="1"/>
      <c r="F176" s="1"/>
      <c r="G176" s="1"/>
      <c r="H176" s="187"/>
    </row>
    <row r="177" spans="2:8" ht="12.75">
      <c r="B177" s="1"/>
      <c r="C177" s="1"/>
      <c r="D177" s="1"/>
      <c r="E177" s="1"/>
      <c r="F177" s="1"/>
      <c r="G177" s="1"/>
      <c r="H177" s="187"/>
    </row>
    <row r="178" spans="2:8" ht="12.75">
      <c r="B178" s="1"/>
      <c r="C178" s="1"/>
      <c r="D178" s="1"/>
      <c r="E178" s="1"/>
      <c r="F178" s="1"/>
      <c r="G178" s="1"/>
      <c r="H178" s="187"/>
    </row>
    <row r="179" spans="2:8" ht="12.75">
      <c r="B179" s="1"/>
      <c r="C179" s="1"/>
      <c r="D179" s="1"/>
      <c r="E179" s="1"/>
      <c r="F179" s="1"/>
      <c r="G179" s="1"/>
      <c r="H179" s="187"/>
    </row>
    <row r="180" spans="2:8" ht="12.75">
      <c r="B180" s="1"/>
      <c r="C180" s="1"/>
      <c r="D180" s="1"/>
      <c r="E180" s="1"/>
      <c r="F180" s="1"/>
      <c r="G180" s="1"/>
      <c r="H180" s="187"/>
    </row>
    <row r="181" spans="2:8" ht="12.75">
      <c r="B181" s="1"/>
      <c r="C181" s="1"/>
      <c r="D181" s="1"/>
      <c r="E181" s="1"/>
      <c r="F181" s="1"/>
      <c r="G181" s="1"/>
      <c r="H181" s="187"/>
    </row>
    <row r="182" spans="2:8" ht="12.75">
      <c r="B182" s="1"/>
      <c r="C182" s="1"/>
      <c r="D182" s="1"/>
      <c r="E182" s="1"/>
      <c r="F182" s="1"/>
      <c r="G182" s="1"/>
      <c r="H182" s="187"/>
    </row>
    <row r="183" spans="2:8" ht="12.75">
      <c r="B183" s="1"/>
      <c r="C183" s="1"/>
      <c r="D183" s="1"/>
      <c r="E183" s="1"/>
      <c r="F183" s="1"/>
      <c r="G183" s="1"/>
      <c r="H183" s="187"/>
    </row>
    <row r="184" spans="2:8" ht="12.75">
      <c r="B184" s="1"/>
      <c r="C184" s="1"/>
      <c r="D184" s="1"/>
      <c r="E184" s="1"/>
      <c r="F184" s="1"/>
      <c r="G184" s="1"/>
      <c r="H184" s="187"/>
    </row>
    <row r="185" spans="2:8" ht="12.75">
      <c r="B185" s="1"/>
      <c r="C185" s="1"/>
      <c r="D185" s="1"/>
      <c r="E185" s="1"/>
      <c r="F185" s="1"/>
      <c r="G185" s="1"/>
      <c r="H185" s="187"/>
    </row>
    <row r="186" spans="2:8" ht="12.75">
      <c r="B186" s="1"/>
      <c r="C186" s="1"/>
      <c r="D186" s="1"/>
      <c r="E186" s="1"/>
      <c r="F186" s="1"/>
      <c r="G186" s="1"/>
      <c r="H186" s="187"/>
    </row>
    <row r="187" spans="2:8" ht="12.75">
      <c r="B187" s="1"/>
      <c r="C187" s="1"/>
      <c r="D187" s="1"/>
      <c r="E187" s="1"/>
      <c r="F187" s="1"/>
      <c r="G187" s="1"/>
      <c r="H187" s="187"/>
    </row>
    <row r="188" spans="2:8" ht="12.75">
      <c r="B188" s="1"/>
      <c r="C188" s="1"/>
      <c r="D188" s="1"/>
      <c r="E188" s="1"/>
      <c r="F188" s="1"/>
      <c r="G188" s="1"/>
      <c r="H188" s="187"/>
    </row>
    <row r="189" spans="2:8" ht="12.75">
      <c r="B189" s="1"/>
      <c r="C189" s="1"/>
      <c r="D189" s="1"/>
      <c r="E189" s="1"/>
      <c r="F189" s="1"/>
      <c r="G189" s="1"/>
      <c r="H189" s="187"/>
    </row>
    <row r="190" spans="2:8" ht="12.75">
      <c r="B190" s="1"/>
      <c r="C190" s="1"/>
      <c r="D190" s="1"/>
      <c r="E190" s="1"/>
      <c r="F190" s="1"/>
      <c r="G190" s="1"/>
      <c r="H190" s="187"/>
    </row>
    <row r="191" spans="2:8" ht="12.75">
      <c r="B191" s="1"/>
      <c r="C191" s="1"/>
      <c r="D191" s="1"/>
      <c r="E191" s="1"/>
      <c r="F191" s="1"/>
      <c r="G191" s="1"/>
      <c r="H191" s="187"/>
    </row>
    <row r="192" spans="2:8" ht="12.75">
      <c r="B192" s="1"/>
      <c r="C192" s="1"/>
      <c r="D192" s="1"/>
      <c r="E192" s="1"/>
      <c r="F192" s="1"/>
      <c r="G192" s="1"/>
      <c r="H192" s="187"/>
    </row>
    <row r="193" spans="2:8" ht="12.75">
      <c r="B193" s="1"/>
      <c r="C193" s="1"/>
      <c r="D193" s="1"/>
      <c r="E193" s="1"/>
      <c r="F193" s="1"/>
      <c r="G193" s="1"/>
      <c r="H193" s="187"/>
    </row>
    <row r="194" spans="2:8" ht="12.75">
      <c r="B194" s="1"/>
      <c r="C194" s="1"/>
      <c r="D194" s="1"/>
      <c r="E194" s="1"/>
      <c r="F194" s="1"/>
      <c r="G194" s="1"/>
      <c r="H194" s="187"/>
    </row>
    <row r="195" spans="2:8" ht="12.75">
      <c r="B195" s="1"/>
      <c r="C195" s="1"/>
      <c r="D195" s="1"/>
      <c r="E195" s="1"/>
      <c r="F195" s="1"/>
      <c r="G195" s="1"/>
      <c r="H195" s="187"/>
    </row>
    <row r="196" spans="2:8" ht="12.75">
      <c r="B196" s="1"/>
      <c r="C196" s="1"/>
      <c r="D196" s="1"/>
      <c r="E196" s="1"/>
      <c r="F196" s="1"/>
      <c r="G196" s="1"/>
      <c r="H196" s="187"/>
    </row>
    <row r="197" spans="2:8" ht="12.75">
      <c r="B197" s="1"/>
      <c r="C197" s="1"/>
      <c r="D197" s="1"/>
      <c r="E197" s="1"/>
      <c r="F197" s="1"/>
      <c r="G197" s="1"/>
      <c r="H197" s="187"/>
    </row>
    <row r="198" spans="2:8" ht="12.75">
      <c r="B198" s="1"/>
      <c r="C198" s="1"/>
      <c r="D198" s="1"/>
      <c r="E198" s="1"/>
      <c r="F198" s="1"/>
      <c r="G198" s="1"/>
      <c r="H198" s="187"/>
    </row>
    <row r="199" spans="2:8" ht="12.75">
      <c r="B199" s="1"/>
      <c r="C199" s="1"/>
      <c r="D199" s="1"/>
      <c r="E199" s="1"/>
      <c r="F199" s="1"/>
      <c r="G199" s="1"/>
      <c r="H199" s="187"/>
    </row>
    <row r="200" spans="2:8" ht="12.75">
      <c r="B200" s="1"/>
      <c r="C200" s="1"/>
      <c r="D200" s="1"/>
      <c r="E200" s="1"/>
      <c r="F200" s="1"/>
      <c r="G200" s="1"/>
      <c r="H200" s="187"/>
    </row>
    <row r="201" spans="2:8" ht="12.75">
      <c r="B201" s="1"/>
      <c r="C201" s="1"/>
      <c r="D201" s="1"/>
      <c r="E201" s="1"/>
      <c r="F201" s="1"/>
      <c r="G201" s="1"/>
      <c r="H201" s="187"/>
    </row>
    <row r="202" spans="2:8" ht="12.75">
      <c r="B202" s="1"/>
      <c r="C202" s="1"/>
      <c r="D202" s="1"/>
      <c r="E202" s="1"/>
      <c r="F202" s="1"/>
      <c r="G202" s="1"/>
      <c r="H202" s="187"/>
    </row>
    <row r="203" spans="2:8" ht="12.75">
      <c r="B203" s="1"/>
      <c r="C203" s="1"/>
      <c r="D203" s="1"/>
      <c r="E203" s="1"/>
      <c r="F203" s="1"/>
      <c r="G203" s="1"/>
      <c r="H203" s="187"/>
    </row>
    <row r="204" spans="2:8" ht="12.75">
      <c r="B204" s="1"/>
      <c r="C204" s="1"/>
      <c r="D204" s="1"/>
      <c r="E204" s="1"/>
      <c r="F204" s="1"/>
      <c r="G204" s="1"/>
      <c r="H204" s="187"/>
    </row>
    <row r="205" spans="2:8" ht="12.75">
      <c r="B205" s="1"/>
      <c r="C205" s="1"/>
      <c r="D205" s="1"/>
      <c r="E205" s="1"/>
      <c r="F205" s="1"/>
      <c r="G205" s="1"/>
      <c r="H205" s="187"/>
    </row>
    <row r="206" spans="2:8" ht="12.75">
      <c r="B206" s="1"/>
      <c r="C206" s="1"/>
      <c r="D206" s="1"/>
      <c r="E206" s="1"/>
      <c r="F206" s="1"/>
      <c r="G206" s="1"/>
      <c r="H206" s="187"/>
    </row>
    <row r="207" spans="2:8" ht="12.75">
      <c r="B207" s="1"/>
      <c r="C207" s="1"/>
      <c r="D207" s="1"/>
      <c r="E207" s="1"/>
      <c r="F207" s="1"/>
      <c r="G207" s="1"/>
      <c r="H207" s="187"/>
    </row>
    <row r="208" spans="2:8" ht="12.75">
      <c r="B208" s="1"/>
      <c r="C208" s="1"/>
      <c r="D208" s="1"/>
      <c r="E208" s="1"/>
      <c r="F208" s="1"/>
      <c r="G208" s="1"/>
      <c r="H208" s="187"/>
    </row>
    <row r="209" spans="2:8" ht="12.75">
      <c r="B209" s="1"/>
      <c r="C209" s="1"/>
      <c r="D209" s="1"/>
      <c r="E209" s="1"/>
      <c r="F209" s="1"/>
      <c r="G209" s="1"/>
      <c r="H209" s="187"/>
    </row>
    <row r="210" spans="2:8" ht="12.75">
      <c r="B210" s="1"/>
      <c r="C210" s="1"/>
      <c r="D210" s="1"/>
      <c r="E210" s="1"/>
      <c r="F210" s="1"/>
      <c r="G210" s="1"/>
      <c r="H210" s="187"/>
    </row>
    <row r="211" spans="2:8" ht="12.75">
      <c r="B211" s="1"/>
      <c r="C211" s="1"/>
      <c r="D211" s="1"/>
      <c r="E211" s="1"/>
      <c r="F211" s="1"/>
      <c r="G211" s="1"/>
      <c r="H211" s="187"/>
    </row>
    <row r="212" spans="2:8" ht="12.75">
      <c r="B212" s="1"/>
      <c r="C212" s="1"/>
      <c r="D212" s="1"/>
      <c r="E212" s="1"/>
      <c r="F212" s="1"/>
      <c r="G212" s="1"/>
      <c r="H212" s="187"/>
    </row>
    <row r="213" spans="2:8" ht="12.75" customHeight="1">
      <c r="B213" s="1"/>
      <c r="C213" s="1"/>
      <c r="D213" s="1"/>
      <c r="E213" s="1"/>
      <c r="F213" s="1"/>
      <c r="G213" s="1"/>
      <c r="H213" s="187"/>
    </row>
    <row r="214" spans="2:8" ht="12.75">
      <c r="B214" s="1"/>
      <c r="C214" s="1"/>
      <c r="D214" s="1"/>
      <c r="E214" s="1"/>
      <c r="F214" s="1"/>
      <c r="G214" s="1"/>
      <c r="H214" s="187"/>
    </row>
    <row r="215" spans="2:8" ht="12.75">
      <c r="B215" s="1"/>
      <c r="C215" s="1"/>
      <c r="D215" s="1"/>
      <c r="E215" s="1"/>
      <c r="F215" s="1"/>
      <c r="G215" s="1"/>
      <c r="H215" s="187"/>
    </row>
    <row r="216" spans="2:8" ht="12.75" customHeight="1">
      <c r="B216" s="1"/>
      <c r="C216" s="1"/>
      <c r="D216" s="1"/>
      <c r="E216" s="1"/>
      <c r="F216" s="1"/>
      <c r="G216" s="1"/>
      <c r="H216" s="187"/>
    </row>
    <row r="217" spans="2:8" ht="12.75" customHeight="1">
      <c r="B217" s="1"/>
      <c r="C217" s="1"/>
      <c r="D217" s="1"/>
      <c r="E217" s="1"/>
      <c r="F217" s="1"/>
      <c r="G217" s="1"/>
      <c r="H217" s="187"/>
    </row>
    <row r="218" spans="2:8" ht="12.75" customHeight="1">
      <c r="B218" s="1"/>
      <c r="C218" s="1"/>
      <c r="D218" s="1"/>
      <c r="E218" s="1"/>
      <c r="F218" s="1"/>
      <c r="G218" s="1"/>
      <c r="H218" s="187"/>
    </row>
    <row r="219" spans="2:8" ht="12.75" customHeight="1">
      <c r="B219" s="1"/>
      <c r="C219" s="1"/>
      <c r="D219" s="1"/>
      <c r="E219" s="1"/>
      <c r="F219" s="1"/>
      <c r="G219" s="1"/>
      <c r="H219" s="187"/>
    </row>
    <row r="220" spans="2:8" ht="13.5" customHeight="1">
      <c r="B220" s="1"/>
      <c r="C220" s="1"/>
      <c r="D220" s="1"/>
      <c r="E220" s="1"/>
      <c r="F220" s="1"/>
      <c r="G220" s="1"/>
      <c r="H220" s="187"/>
    </row>
    <row r="221" spans="2:8" ht="12.75">
      <c r="B221" s="1"/>
      <c r="C221" s="1"/>
      <c r="D221" s="1"/>
      <c r="E221" s="1"/>
      <c r="F221" s="1"/>
      <c r="G221" s="1"/>
      <c r="H221" s="187"/>
    </row>
    <row r="222" spans="2:8" ht="12.75">
      <c r="B222" s="1"/>
      <c r="C222" s="1"/>
      <c r="D222" s="1"/>
      <c r="E222" s="1"/>
      <c r="F222" s="1"/>
      <c r="G222" s="1"/>
      <c r="H222" s="187"/>
    </row>
    <row r="223" spans="2:8" ht="12.75">
      <c r="B223" s="1"/>
      <c r="C223" s="1"/>
      <c r="D223" s="1"/>
      <c r="E223" s="1"/>
      <c r="F223" s="1"/>
      <c r="G223" s="1"/>
      <c r="H223" s="187"/>
    </row>
    <row r="224" spans="2:8" ht="12.75">
      <c r="B224" s="1"/>
      <c r="C224" s="1"/>
      <c r="D224" s="1"/>
      <c r="E224" s="1"/>
      <c r="F224" s="1"/>
      <c r="G224" s="1"/>
      <c r="H224" s="187"/>
    </row>
    <row r="225" spans="2:8" ht="12.75">
      <c r="B225" s="1"/>
      <c r="C225" s="1"/>
      <c r="D225" s="1"/>
      <c r="E225" s="1"/>
      <c r="F225" s="1"/>
      <c r="G225" s="1"/>
      <c r="H225" s="187"/>
    </row>
    <row r="226" spans="2:8" ht="12.75">
      <c r="B226" s="1"/>
      <c r="C226" s="1"/>
      <c r="D226" s="1"/>
      <c r="E226" s="1"/>
      <c r="F226" s="1"/>
      <c r="G226" s="1"/>
      <c r="H226" s="187"/>
    </row>
    <row r="227" spans="2:8" ht="12.75">
      <c r="B227" s="1"/>
      <c r="C227" s="1"/>
      <c r="D227" s="1"/>
      <c r="E227" s="1"/>
      <c r="F227" s="1"/>
      <c r="G227" s="1"/>
      <c r="H227" s="187"/>
    </row>
    <row r="228" spans="2:8" ht="12.75">
      <c r="B228" s="1"/>
      <c r="C228" s="1"/>
      <c r="D228" s="1"/>
      <c r="E228" s="1"/>
      <c r="F228" s="1"/>
      <c r="G228" s="1"/>
      <c r="H228" s="187"/>
    </row>
    <row r="229" spans="2:8" ht="12.75">
      <c r="B229" s="1"/>
      <c r="C229" s="1"/>
      <c r="D229" s="1"/>
      <c r="E229" s="1"/>
      <c r="F229" s="1"/>
      <c r="G229" s="1"/>
      <c r="H229" s="187"/>
    </row>
    <row r="230" spans="2:8" ht="12.75">
      <c r="B230" s="1"/>
      <c r="C230" s="1"/>
      <c r="D230" s="1"/>
      <c r="E230" s="1"/>
      <c r="F230" s="1"/>
      <c r="G230" s="1"/>
      <c r="H230" s="187"/>
    </row>
    <row r="231" spans="2:8" ht="12.75">
      <c r="B231" s="1"/>
      <c r="C231" s="1"/>
      <c r="D231" s="1"/>
      <c r="E231" s="1"/>
      <c r="F231" s="1"/>
      <c r="G231" s="1"/>
      <c r="H231" s="187"/>
    </row>
    <row r="232" spans="2:8" ht="12.75" customHeight="1">
      <c r="B232" s="1"/>
      <c r="C232" s="1"/>
      <c r="D232" s="1"/>
      <c r="E232" s="1"/>
      <c r="F232" s="1"/>
      <c r="G232" s="1"/>
      <c r="H232" s="187"/>
    </row>
    <row r="233" spans="2:8" ht="12" customHeight="1">
      <c r="B233" s="1"/>
      <c r="C233" s="1"/>
      <c r="D233" s="1"/>
      <c r="E233" s="1"/>
      <c r="F233" s="1"/>
      <c r="G233" s="1"/>
      <c r="H233" s="187"/>
    </row>
    <row r="234" spans="2:8" ht="12.75">
      <c r="B234" s="1"/>
      <c r="C234" s="1"/>
      <c r="D234" s="1"/>
      <c r="E234" s="1"/>
      <c r="F234" s="1"/>
      <c r="G234" s="1"/>
      <c r="H234" s="187"/>
    </row>
    <row r="235" spans="2:8" ht="12.75">
      <c r="B235" s="1"/>
      <c r="C235" s="1"/>
      <c r="D235" s="1"/>
      <c r="E235" s="1"/>
      <c r="F235" s="1"/>
      <c r="G235" s="1"/>
      <c r="H235" s="187"/>
    </row>
    <row r="236" spans="2:8" ht="12.75">
      <c r="B236" s="1"/>
      <c r="C236" s="1"/>
      <c r="D236" s="1"/>
      <c r="E236" s="1"/>
      <c r="F236" s="1"/>
      <c r="G236" s="1"/>
      <c r="H236" s="187"/>
    </row>
    <row r="237" spans="2:8" ht="12.75">
      <c r="B237" s="1"/>
      <c r="C237" s="1"/>
      <c r="D237" s="1"/>
      <c r="E237" s="1"/>
      <c r="F237" s="1"/>
      <c r="G237" s="1"/>
      <c r="H237" s="187"/>
    </row>
    <row r="238" spans="2:8" ht="12.75" customHeight="1">
      <c r="B238" s="1"/>
      <c r="C238" s="1"/>
      <c r="D238" s="1"/>
      <c r="E238" s="1"/>
      <c r="F238" s="1"/>
      <c r="G238" s="1"/>
      <c r="H238" s="187"/>
    </row>
    <row r="239" spans="2:8" ht="12.75">
      <c r="B239" s="1"/>
      <c r="C239" s="1"/>
      <c r="D239" s="1"/>
      <c r="E239" s="1"/>
      <c r="F239" s="1"/>
      <c r="G239" s="1"/>
      <c r="H239" s="187"/>
    </row>
    <row r="240" spans="2:8" ht="12.75">
      <c r="B240" s="1"/>
      <c r="C240" s="1"/>
      <c r="D240" s="1"/>
      <c r="E240" s="1"/>
      <c r="F240" s="1"/>
      <c r="G240" s="1"/>
      <c r="H240" s="187"/>
    </row>
    <row r="241" spans="2:8" ht="12.75">
      <c r="B241" s="1"/>
      <c r="C241" s="1"/>
      <c r="D241" s="1"/>
      <c r="E241" s="1"/>
      <c r="F241" s="1"/>
      <c r="G241" s="1"/>
      <c r="H241" s="187"/>
    </row>
    <row r="242" spans="2:8" ht="12.75">
      <c r="B242" s="1"/>
      <c r="C242" s="1"/>
      <c r="D242" s="1"/>
      <c r="E242" s="1"/>
      <c r="F242" s="1"/>
      <c r="G242" s="1"/>
      <c r="H242" s="187"/>
    </row>
    <row r="243" spans="2:8" ht="12.75">
      <c r="B243" s="1"/>
      <c r="C243" s="1"/>
      <c r="D243" s="1"/>
      <c r="E243" s="1"/>
      <c r="F243" s="1"/>
      <c r="G243" s="1"/>
      <c r="H243" s="187"/>
    </row>
    <row r="244" spans="2:8" ht="12.75" customHeight="1">
      <c r="B244" s="1"/>
      <c r="C244" s="1"/>
      <c r="D244" s="1"/>
      <c r="E244" s="1"/>
      <c r="F244" s="1"/>
      <c r="G244" s="1"/>
      <c r="H244" s="187"/>
    </row>
    <row r="245" spans="2:8" ht="12.75">
      <c r="B245" s="1"/>
      <c r="C245" s="1"/>
      <c r="D245" s="1"/>
      <c r="E245" s="1"/>
      <c r="F245" s="1"/>
      <c r="G245" s="1"/>
      <c r="H245" s="187"/>
    </row>
    <row r="246" spans="2:8" ht="12.75">
      <c r="B246" s="1"/>
      <c r="C246" s="1"/>
      <c r="D246" s="1"/>
      <c r="E246" s="1"/>
      <c r="F246" s="1"/>
      <c r="G246" s="1"/>
      <c r="H246" s="187"/>
    </row>
    <row r="247" spans="2:8" ht="12.75">
      <c r="B247" s="1"/>
      <c r="C247" s="1"/>
      <c r="D247" s="1"/>
      <c r="E247" s="1"/>
      <c r="F247" s="1"/>
      <c r="G247" s="1"/>
      <c r="H247" s="187"/>
    </row>
    <row r="248" spans="2:8" ht="12.75">
      <c r="B248" s="1"/>
      <c r="C248" s="1"/>
      <c r="D248" s="1"/>
      <c r="E248" s="1"/>
      <c r="F248" s="1"/>
      <c r="G248" s="1"/>
      <c r="H248" s="187"/>
    </row>
    <row r="249" spans="2:8" ht="29.25" customHeight="1">
      <c r="B249" s="1"/>
      <c r="C249" s="1"/>
      <c r="D249" s="1"/>
      <c r="E249" s="1"/>
      <c r="F249" s="1"/>
      <c r="G249" s="1"/>
      <c r="H249" s="187"/>
    </row>
    <row r="250" spans="2:8" ht="40.5" customHeight="1">
      <c r="B250" s="1"/>
      <c r="C250" s="1"/>
      <c r="D250" s="1"/>
      <c r="E250" s="1"/>
      <c r="F250" s="1"/>
      <c r="G250" s="1"/>
      <c r="H250" s="187"/>
    </row>
    <row r="251" spans="2:8" ht="12.75">
      <c r="B251" s="1"/>
      <c r="C251" s="1"/>
      <c r="D251" s="1"/>
      <c r="E251" s="1"/>
      <c r="F251" s="1"/>
      <c r="G251" s="1"/>
      <c r="H251" s="187"/>
    </row>
    <row r="252" spans="2:8" ht="12.75">
      <c r="B252" s="1"/>
      <c r="C252" s="1"/>
      <c r="D252" s="1"/>
      <c r="E252" s="1"/>
      <c r="F252" s="1"/>
      <c r="G252" s="1"/>
      <c r="H252" s="187"/>
    </row>
    <row r="253" spans="2:8" ht="12.75">
      <c r="B253" s="1"/>
      <c r="C253" s="1"/>
      <c r="D253" s="1"/>
      <c r="E253" s="1"/>
      <c r="F253" s="1"/>
      <c r="G253" s="1"/>
      <c r="H253" s="187"/>
    </row>
    <row r="254" spans="2:8" ht="12.75">
      <c r="B254" s="1"/>
      <c r="C254" s="1"/>
      <c r="D254" s="1"/>
      <c r="E254" s="1"/>
      <c r="F254" s="1"/>
      <c r="G254" s="1"/>
      <c r="H254" s="187"/>
    </row>
    <row r="255" spans="2:8" ht="12.75">
      <c r="B255" s="1"/>
      <c r="C255" s="1"/>
      <c r="D255" s="1"/>
      <c r="E255" s="1"/>
      <c r="F255" s="1"/>
      <c r="G255" s="1"/>
      <c r="H255" s="187"/>
    </row>
    <row r="256" spans="2:8" ht="12.75" customHeight="1">
      <c r="B256" s="1"/>
      <c r="C256" s="1"/>
      <c r="D256" s="1"/>
      <c r="E256" s="1"/>
      <c r="F256" s="1"/>
      <c r="G256" s="1"/>
      <c r="H256" s="187"/>
    </row>
    <row r="257" spans="2:8" ht="12.75">
      <c r="B257" s="1"/>
      <c r="C257" s="1"/>
      <c r="D257" s="1"/>
      <c r="E257" s="1"/>
      <c r="F257" s="1"/>
      <c r="G257" s="1"/>
      <c r="H257" s="187"/>
    </row>
    <row r="258" spans="2:8" ht="12.75">
      <c r="B258" s="1"/>
      <c r="C258" s="1"/>
      <c r="D258" s="1"/>
      <c r="E258" s="1"/>
      <c r="F258" s="1"/>
      <c r="G258" s="1"/>
      <c r="H258" s="187"/>
    </row>
    <row r="259" spans="2:8" ht="12.75">
      <c r="B259" s="1"/>
      <c r="C259" s="1"/>
      <c r="D259" s="1"/>
      <c r="E259" s="1"/>
      <c r="F259" s="1"/>
      <c r="G259" s="1"/>
      <c r="H259" s="187"/>
    </row>
    <row r="260" spans="2:8" ht="12.75">
      <c r="B260" s="1"/>
      <c r="C260" s="1"/>
      <c r="D260" s="1"/>
      <c r="E260" s="1"/>
      <c r="F260" s="1"/>
      <c r="G260" s="1"/>
      <c r="H260" s="187"/>
    </row>
    <row r="261" spans="2:8" ht="12.75">
      <c r="B261" s="1"/>
      <c r="C261" s="1"/>
      <c r="D261" s="1"/>
      <c r="E261" s="1"/>
      <c r="F261" s="1"/>
      <c r="G261" s="1"/>
      <c r="H261" s="187"/>
    </row>
    <row r="262" spans="2:8" ht="12.75" customHeight="1">
      <c r="B262" s="1"/>
      <c r="C262" s="1"/>
      <c r="D262" s="1"/>
      <c r="E262" s="1"/>
      <c r="F262" s="1"/>
      <c r="G262" s="1"/>
      <c r="H262" s="187"/>
    </row>
    <row r="263" spans="2:8" ht="12.75">
      <c r="B263" s="1"/>
      <c r="C263" s="1"/>
      <c r="D263" s="1"/>
      <c r="E263" s="1"/>
      <c r="F263" s="1"/>
      <c r="G263" s="1"/>
      <c r="H263" s="187"/>
    </row>
    <row r="264" spans="2:8" ht="12.75">
      <c r="B264" s="1"/>
      <c r="C264" s="1"/>
      <c r="D264" s="1"/>
      <c r="E264" s="1"/>
      <c r="F264" s="1"/>
      <c r="G264" s="1"/>
      <c r="H264" s="187"/>
    </row>
    <row r="265" spans="2:8" ht="12.75">
      <c r="B265" s="1"/>
      <c r="C265" s="1"/>
      <c r="D265" s="1"/>
      <c r="E265" s="1"/>
      <c r="F265" s="1"/>
      <c r="G265" s="1"/>
      <c r="H265" s="187"/>
    </row>
    <row r="266" spans="2:8" ht="12.75">
      <c r="B266" s="1"/>
      <c r="C266" s="1"/>
      <c r="D266" s="1"/>
      <c r="E266" s="1"/>
      <c r="F266" s="1"/>
      <c r="G266" s="1"/>
      <c r="H266" s="187"/>
    </row>
    <row r="267" spans="2:8" ht="12.75">
      <c r="B267" s="1"/>
      <c r="C267" s="1"/>
      <c r="D267" s="1"/>
      <c r="E267" s="1"/>
      <c r="F267" s="1"/>
      <c r="G267" s="1"/>
      <c r="H267" s="187"/>
    </row>
    <row r="268" spans="2:8" ht="12.75" customHeight="1">
      <c r="B268" s="1"/>
      <c r="C268" s="1"/>
      <c r="D268" s="1"/>
      <c r="E268" s="1"/>
      <c r="F268" s="1"/>
      <c r="G268" s="1"/>
      <c r="H268" s="187"/>
    </row>
    <row r="269" spans="2:8" ht="12.75">
      <c r="B269" s="1"/>
      <c r="C269" s="1"/>
      <c r="D269" s="1"/>
      <c r="E269" s="1"/>
      <c r="F269" s="1"/>
      <c r="G269" s="1"/>
      <c r="H269" s="187"/>
    </row>
    <row r="270" spans="2:8" ht="12.75">
      <c r="B270" s="1"/>
      <c r="C270" s="1"/>
      <c r="D270" s="1"/>
      <c r="E270" s="1"/>
      <c r="F270" s="1"/>
      <c r="G270" s="1"/>
      <c r="H270" s="187"/>
    </row>
    <row r="271" spans="2:8" ht="12.75">
      <c r="B271" s="1"/>
      <c r="C271" s="1"/>
      <c r="D271" s="1"/>
      <c r="E271" s="1"/>
      <c r="F271" s="1"/>
      <c r="G271" s="1"/>
      <c r="H271" s="187"/>
    </row>
    <row r="272" spans="2:8" ht="12.75">
      <c r="B272" s="1"/>
      <c r="C272" s="1"/>
      <c r="D272" s="1"/>
      <c r="E272" s="1"/>
      <c r="F272" s="1"/>
      <c r="G272" s="1"/>
      <c r="H272" s="187"/>
    </row>
    <row r="273" spans="2:8" ht="30.75" customHeight="1">
      <c r="B273" s="1"/>
      <c r="C273" s="1"/>
      <c r="D273" s="1"/>
      <c r="E273" s="1"/>
      <c r="F273" s="1"/>
      <c r="G273" s="1"/>
      <c r="H273" s="187"/>
    </row>
    <row r="274" spans="2:8" ht="34.5" customHeight="1">
      <c r="B274" s="1"/>
      <c r="C274" s="1"/>
      <c r="D274" s="1"/>
      <c r="E274" s="1"/>
      <c r="F274" s="1"/>
      <c r="G274" s="1"/>
      <c r="H274" s="187"/>
    </row>
    <row r="275" spans="2:8" ht="12.75">
      <c r="B275" s="1"/>
      <c r="C275" s="1"/>
      <c r="D275" s="1"/>
      <c r="E275" s="1"/>
      <c r="F275" s="1"/>
      <c r="G275" s="1"/>
      <c r="H275" s="187"/>
    </row>
    <row r="276" spans="2:8" ht="12.75">
      <c r="B276" s="1"/>
      <c r="C276" s="1"/>
      <c r="D276" s="1"/>
      <c r="E276" s="1"/>
      <c r="F276" s="1"/>
      <c r="G276" s="1"/>
      <c r="H276" s="187"/>
    </row>
    <row r="277" spans="2:8" ht="12.75">
      <c r="B277" s="1"/>
      <c r="C277" s="1"/>
      <c r="D277" s="1"/>
      <c r="E277" s="1"/>
      <c r="F277" s="1"/>
      <c r="G277" s="1"/>
      <c r="H277" s="187"/>
    </row>
    <row r="278" spans="2:8" ht="12.75">
      <c r="B278" s="1"/>
      <c r="C278" s="1"/>
      <c r="D278" s="1"/>
      <c r="E278" s="1"/>
      <c r="F278" s="1"/>
      <c r="G278" s="1"/>
      <c r="H278" s="187"/>
    </row>
    <row r="279" spans="2:8" ht="12.75">
      <c r="B279" s="1"/>
      <c r="C279" s="1"/>
      <c r="D279" s="1"/>
      <c r="E279" s="1"/>
      <c r="F279" s="1"/>
      <c r="G279" s="1"/>
      <c r="H279" s="187"/>
    </row>
    <row r="280" spans="2:8" ht="12.75" customHeight="1">
      <c r="B280" s="1"/>
      <c r="C280" s="1"/>
      <c r="D280" s="1"/>
      <c r="E280" s="1"/>
      <c r="F280" s="1"/>
      <c r="G280" s="1"/>
      <c r="H280" s="187"/>
    </row>
    <row r="281" spans="2:8" ht="12.75">
      <c r="B281" s="1"/>
      <c r="C281" s="1"/>
      <c r="D281" s="1"/>
      <c r="E281" s="1"/>
      <c r="F281" s="1"/>
      <c r="G281" s="1"/>
      <c r="H281" s="187"/>
    </row>
    <row r="282" spans="2:8" ht="12.75">
      <c r="B282" s="1"/>
      <c r="C282" s="1"/>
      <c r="D282" s="1"/>
      <c r="E282" s="1"/>
      <c r="F282" s="1"/>
      <c r="G282" s="1"/>
      <c r="H282" s="187"/>
    </row>
    <row r="283" spans="2:8" ht="12.75">
      <c r="B283" s="1"/>
      <c r="C283" s="1"/>
      <c r="D283" s="1"/>
      <c r="E283" s="1"/>
      <c r="F283" s="1"/>
      <c r="G283" s="1"/>
      <c r="H283" s="187"/>
    </row>
    <row r="284" spans="2:8" ht="12.75">
      <c r="B284" s="1"/>
      <c r="C284" s="1"/>
      <c r="D284" s="1"/>
      <c r="E284" s="1"/>
      <c r="F284" s="1"/>
      <c r="G284" s="1"/>
      <c r="H284" s="187"/>
    </row>
    <row r="285" spans="2:8" ht="12.75" customHeight="1">
      <c r="B285" s="1"/>
      <c r="C285" s="1"/>
      <c r="D285" s="1"/>
      <c r="E285" s="1"/>
      <c r="F285" s="1"/>
      <c r="G285" s="1"/>
      <c r="H285" s="187"/>
    </row>
    <row r="286" spans="2:8" ht="25.5" customHeight="1">
      <c r="B286" s="1"/>
      <c r="C286" s="1"/>
      <c r="D286" s="1"/>
      <c r="E286" s="1"/>
      <c r="F286" s="1"/>
      <c r="G286" s="1"/>
      <c r="H286" s="187"/>
    </row>
    <row r="287" spans="2:8" ht="12.75">
      <c r="B287" s="1"/>
      <c r="C287" s="1"/>
      <c r="D287" s="1"/>
      <c r="E287" s="1"/>
      <c r="F287" s="1"/>
      <c r="G287" s="1"/>
      <c r="H287" s="187"/>
    </row>
    <row r="288" spans="2:8" ht="12.75">
      <c r="B288" s="1"/>
      <c r="C288" s="1"/>
      <c r="D288" s="1"/>
      <c r="E288" s="1"/>
      <c r="F288" s="1"/>
      <c r="G288" s="1"/>
      <c r="H288" s="187"/>
    </row>
    <row r="289" spans="2:8" ht="12.75">
      <c r="B289" s="1"/>
      <c r="C289" s="1"/>
      <c r="D289" s="1"/>
      <c r="E289" s="1"/>
      <c r="F289" s="1"/>
      <c r="G289" s="1"/>
      <c r="H289" s="187"/>
    </row>
    <row r="290" spans="2:8" ht="12.75">
      <c r="B290" s="1"/>
      <c r="C290" s="1"/>
      <c r="D290" s="1"/>
      <c r="E290" s="1"/>
      <c r="F290" s="1"/>
      <c r="G290" s="1"/>
      <c r="H290" s="187"/>
    </row>
    <row r="291" spans="2:8" ht="12.75">
      <c r="B291" s="1"/>
      <c r="C291" s="1"/>
      <c r="D291" s="1"/>
      <c r="E291" s="1"/>
      <c r="F291" s="1"/>
      <c r="G291" s="1"/>
      <c r="H291" s="187"/>
    </row>
    <row r="292" spans="2:8" ht="12.75">
      <c r="B292" s="1"/>
      <c r="C292" s="1"/>
      <c r="D292" s="1"/>
      <c r="E292" s="1"/>
      <c r="F292" s="1"/>
      <c r="G292" s="1"/>
      <c r="H292" s="187"/>
    </row>
    <row r="293" spans="2:8" ht="12.75">
      <c r="B293" s="1"/>
      <c r="C293" s="1"/>
      <c r="D293" s="1"/>
      <c r="E293" s="1"/>
      <c r="F293" s="1"/>
      <c r="G293" s="1"/>
      <c r="H293" s="187"/>
    </row>
    <row r="294" spans="2:8" ht="12.75">
      <c r="B294" s="1"/>
      <c r="C294" s="1"/>
      <c r="D294" s="1"/>
      <c r="E294" s="1"/>
      <c r="F294" s="1"/>
      <c r="G294" s="1"/>
      <c r="H294" s="187"/>
    </row>
    <row r="295" spans="2:8" ht="12.75">
      <c r="B295" s="1"/>
      <c r="C295" s="1"/>
      <c r="D295" s="1"/>
      <c r="E295" s="1"/>
      <c r="F295" s="1"/>
      <c r="G295" s="1"/>
      <c r="H295" s="187"/>
    </row>
    <row r="296" spans="2:8" ht="12.75">
      <c r="B296" s="1"/>
      <c r="C296" s="1"/>
      <c r="D296" s="1"/>
      <c r="E296" s="1"/>
      <c r="F296" s="1"/>
      <c r="G296" s="1"/>
      <c r="H296" s="187"/>
    </row>
    <row r="297" spans="2:8" ht="12.75">
      <c r="B297" s="1"/>
      <c r="C297" s="1"/>
      <c r="D297" s="1"/>
      <c r="E297" s="1"/>
      <c r="F297" s="1"/>
      <c r="G297" s="1"/>
      <c r="H297" s="187"/>
    </row>
    <row r="298" spans="2:8" ht="12.75">
      <c r="B298" s="1"/>
      <c r="C298" s="1"/>
      <c r="D298" s="1"/>
      <c r="E298" s="1"/>
      <c r="F298" s="1"/>
      <c r="G298" s="1"/>
      <c r="H298" s="187"/>
    </row>
    <row r="299" spans="2:8" ht="12.75">
      <c r="B299" s="1"/>
      <c r="C299" s="1"/>
      <c r="D299" s="1"/>
      <c r="E299" s="1"/>
      <c r="F299" s="1"/>
      <c r="G299" s="1"/>
      <c r="H299" s="187"/>
    </row>
    <row r="300" spans="2:8" ht="12.75">
      <c r="B300" s="1"/>
      <c r="C300" s="1"/>
      <c r="D300" s="1"/>
      <c r="E300" s="1"/>
      <c r="F300" s="1"/>
      <c r="G300" s="1"/>
      <c r="H300" s="187"/>
    </row>
    <row r="301" spans="2:8" ht="12.75">
      <c r="B301" s="1"/>
      <c r="C301" s="1"/>
      <c r="D301" s="1"/>
      <c r="E301" s="1"/>
      <c r="F301" s="1"/>
      <c r="G301" s="1"/>
      <c r="H301" s="187"/>
    </row>
    <row r="302" spans="2:8" ht="12.75">
      <c r="B302" s="1"/>
      <c r="C302" s="1"/>
      <c r="D302" s="1"/>
      <c r="E302" s="1"/>
      <c r="F302" s="1"/>
      <c r="G302" s="1"/>
      <c r="H302" s="187"/>
    </row>
    <row r="303" spans="2:8" ht="12.75">
      <c r="B303" s="1"/>
      <c r="C303" s="1"/>
      <c r="D303" s="1"/>
      <c r="E303" s="1"/>
      <c r="F303" s="1"/>
      <c r="G303" s="1"/>
      <c r="H303" s="187"/>
    </row>
    <row r="304" spans="2:8" ht="12.75">
      <c r="B304" s="1"/>
      <c r="C304" s="1"/>
      <c r="D304" s="1"/>
      <c r="E304" s="1"/>
      <c r="F304" s="1"/>
      <c r="G304" s="1"/>
      <c r="H304" s="187"/>
    </row>
    <row r="305" spans="2:8" ht="12.75">
      <c r="B305" s="1"/>
      <c r="C305" s="1"/>
      <c r="D305" s="1"/>
      <c r="E305" s="1"/>
      <c r="F305" s="1"/>
      <c r="G305" s="1"/>
      <c r="H305" s="187"/>
    </row>
    <row r="306" spans="2:8" ht="12.75">
      <c r="B306" s="1"/>
      <c r="C306" s="1"/>
      <c r="D306" s="1"/>
      <c r="E306" s="1"/>
      <c r="F306" s="1"/>
      <c r="G306" s="1"/>
      <c r="H306" s="187"/>
    </row>
    <row r="307" spans="2:8" ht="12.75">
      <c r="B307" s="1"/>
      <c r="C307" s="1"/>
      <c r="D307" s="1"/>
      <c r="E307" s="1"/>
      <c r="F307" s="1"/>
      <c r="G307" s="1"/>
      <c r="H307" s="187"/>
    </row>
    <row r="308" spans="2:8" ht="12.75">
      <c r="B308" s="1"/>
      <c r="C308" s="1"/>
      <c r="D308" s="1"/>
      <c r="E308" s="1"/>
      <c r="F308" s="1"/>
      <c r="G308" s="1"/>
      <c r="H308" s="187"/>
    </row>
    <row r="309" spans="2:8" ht="12.75">
      <c r="B309" s="1"/>
      <c r="C309" s="1"/>
      <c r="D309" s="1"/>
      <c r="E309" s="1"/>
      <c r="F309" s="1"/>
      <c r="G309" s="1"/>
      <c r="H309" s="187"/>
    </row>
    <row r="310" spans="2:8" ht="12.75">
      <c r="B310" s="1"/>
      <c r="C310" s="1"/>
      <c r="D310" s="1"/>
      <c r="E310" s="1"/>
      <c r="F310" s="1"/>
      <c r="G310" s="1"/>
      <c r="H310" s="187"/>
    </row>
    <row r="311" spans="2:8" ht="12.75">
      <c r="B311" s="1"/>
      <c r="C311" s="1"/>
      <c r="D311" s="1"/>
      <c r="E311" s="1"/>
      <c r="F311" s="1"/>
      <c r="G311" s="1"/>
      <c r="H311" s="187"/>
    </row>
    <row r="312" spans="2:8" ht="12.75">
      <c r="B312" s="1"/>
      <c r="C312" s="1"/>
      <c r="D312" s="1"/>
      <c r="E312" s="1"/>
      <c r="F312" s="1"/>
      <c r="G312" s="1"/>
      <c r="H312" s="187"/>
    </row>
    <row r="313" spans="2:8" ht="12.75">
      <c r="B313" s="1"/>
      <c r="C313" s="1"/>
      <c r="D313" s="1"/>
      <c r="E313" s="1"/>
      <c r="F313" s="1"/>
      <c r="G313" s="1"/>
      <c r="H313" s="187"/>
    </row>
    <row r="314" spans="2:8" ht="12.75">
      <c r="B314" s="1"/>
      <c r="C314" s="1"/>
      <c r="D314" s="1"/>
      <c r="E314" s="1"/>
      <c r="F314" s="1"/>
      <c r="G314" s="1"/>
      <c r="H314" s="187"/>
    </row>
    <row r="315" spans="2:8" ht="12.75">
      <c r="B315" s="1"/>
      <c r="C315" s="1"/>
      <c r="D315" s="1"/>
      <c r="E315" s="1"/>
      <c r="F315" s="1"/>
      <c r="G315" s="1"/>
      <c r="H315" s="187"/>
    </row>
    <row r="316" spans="2:8" ht="12.75">
      <c r="B316" s="1"/>
      <c r="C316" s="1"/>
      <c r="D316" s="1"/>
      <c r="E316" s="1"/>
      <c r="F316" s="1"/>
      <c r="G316" s="1"/>
      <c r="H316" s="187"/>
    </row>
    <row r="317" spans="2:8" ht="12.75">
      <c r="B317" s="1"/>
      <c r="C317" s="1"/>
      <c r="D317" s="1"/>
      <c r="E317" s="1"/>
      <c r="F317" s="1"/>
      <c r="G317" s="1"/>
      <c r="H317" s="187"/>
    </row>
    <row r="318" spans="2:8" ht="12.75">
      <c r="B318" s="1"/>
      <c r="C318" s="1"/>
      <c r="D318" s="1"/>
      <c r="E318" s="1"/>
      <c r="F318" s="1"/>
      <c r="G318" s="1"/>
      <c r="H318" s="187"/>
    </row>
    <row r="319" spans="2:8" ht="12.75">
      <c r="B319" s="1"/>
      <c r="C319" s="1"/>
      <c r="D319" s="1"/>
      <c r="E319" s="1"/>
      <c r="F319" s="1"/>
      <c r="G319" s="1"/>
      <c r="H319" s="187"/>
    </row>
    <row r="320" spans="2:8" ht="12.75">
      <c r="B320" s="1"/>
      <c r="C320" s="1"/>
      <c r="D320" s="1"/>
      <c r="E320" s="1"/>
      <c r="F320" s="1"/>
      <c r="G320" s="1"/>
      <c r="H320" s="187"/>
    </row>
    <row r="321" spans="2:8" ht="12.75">
      <c r="B321" s="1"/>
      <c r="C321" s="1"/>
      <c r="D321" s="1"/>
      <c r="E321" s="1"/>
      <c r="F321" s="1"/>
      <c r="G321" s="1"/>
      <c r="H321" s="187"/>
    </row>
    <row r="322" spans="2:8" ht="12.75">
      <c r="B322" s="1"/>
      <c r="C322" s="1"/>
      <c r="D322" s="1"/>
      <c r="E322" s="1"/>
      <c r="F322" s="1"/>
      <c r="G322" s="1"/>
      <c r="H322" s="187"/>
    </row>
    <row r="323" spans="2:8" ht="12.75">
      <c r="B323" s="1"/>
      <c r="C323" s="1"/>
      <c r="D323" s="1"/>
      <c r="E323" s="1"/>
      <c r="F323" s="1"/>
      <c r="G323" s="1"/>
      <c r="H323" s="187"/>
    </row>
    <row r="324" spans="2:8" ht="12.75">
      <c r="B324" s="1"/>
      <c r="C324" s="1"/>
      <c r="D324" s="1"/>
      <c r="E324" s="1"/>
      <c r="F324" s="1"/>
      <c r="G324" s="1"/>
      <c r="H324" s="187"/>
    </row>
    <row r="325" spans="2:8" ht="12.75">
      <c r="B325" s="1"/>
      <c r="C325" s="1"/>
      <c r="D325" s="1"/>
      <c r="E325" s="1"/>
      <c r="F325" s="1"/>
      <c r="G325" s="1"/>
      <c r="H325" s="187"/>
    </row>
    <row r="326" spans="2:8" ht="12.75">
      <c r="B326" s="1"/>
      <c r="C326" s="1"/>
      <c r="D326" s="1"/>
      <c r="E326" s="1"/>
      <c r="F326" s="1"/>
      <c r="G326" s="1"/>
      <c r="H326" s="187"/>
    </row>
    <row r="327" spans="2:8" ht="12.75">
      <c r="B327" s="1"/>
      <c r="C327" s="1"/>
      <c r="D327" s="1"/>
      <c r="E327" s="1"/>
      <c r="F327" s="1"/>
      <c r="G327" s="1"/>
      <c r="H327" s="187"/>
    </row>
    <row r="328" spans="2:8" ht="12.75">
      <c r="B328" s="1"/>
      <c r="C328" s="1"/>
      <c r="D328" s="1"/>
      <c r="E328" s="1"/>
      <c r="F328" s="1"/>
      <c r="G328" s="1"/>
      <c r="H328" s="187"/>
    </row>
    <row r="329" spans="2:8" ht="12.75">
      <c r="B329" s="1"/>
      <c r="C329" s="1"/>
      <c r="D329" s="1"/>
      <c r="E329" s="1"/>
      <c r="F329" s="1"/>
      <c r="G329" s="1"/>
      <c r="H329" s="187"/>
    </row>
    <row r="330" spans="2:8" ht="12.75">
      <c r="B330" s="1"/>
      <c r="C330" s="1"/>
      <c r="D330" s="1"/>
      <c r="E330" s="1"/>
      <c r="F330" s="1"/>
      <c r="G330" s="1"/>
      <c r="H330" s="187"/>
    </row>
    <row r="331" spans="2:8" ht="12.75">
      <c r="B331" s="1"/>
      <c r="C331" s="1"/>
      <c r="D331" s="1"/>
      <c r="E331" s="1"/>
      <c r="F331" s="1"/>
      <c r="G331" s="1"/>
      <c r="H331" s="187"/>
    </row>
    <row r="332" spans="2:8" ht="12.75">
      <c r="B332" s="1"/>
      <c r="C332" s="1"/>
      <c r="D332" s="1"/>
      <c r="E332" s="1"/>
      <c r="F332" s="1"/>
      <c r="G332" s="1"/>
      <c r="H332" s="187"/>
    </row>
    <row r="333" spans="2:8" ht="12.75">
      <c r="B333" s="1"/>
      <c r="C333" s="1"/>
      <c r="D333" s="1"/>
      <c r="E333" s="1"/>
      <c r="F333" s="1"/>
      <c r="G333" s="1"/>
      <c r="H333" s="187"/>
    </row>
    <row r="334" spans="2:8" ht="12.75">
      <c r="B334" s="1"/>
      <c r="C334" s="1"/>
      <c r="D334" s="1"/>
      <c r="E334" s="1"/>
      <c r="F334" s="1"/>
      <c r="G334" s="1"/>
      <c r="H334" s="187"/>
    </row>
    <row r="335" spans="2:8" ht="12.75">
      <c r="B335" s="1"/>
      <c r="C335" s="1"/>
      <c r="D335" s="1"/>
      <c r="E335" s="1"/>
      <c r="F335" s="1"/>
      <c r="G335" s="1"/>
      <c r="H335" s="187"/>
    </row>
    <row r="336" spans="2:8" ht="12.75">
      <c r="B336" s="1"/>
      <c r="C336" s="1"/>
      <c r="D336" s="1"/>
      <c r="E336" s="1"/>
      <c r="F336" s="1"/>
      <c r="G336" s="1"/>
      <c r="H336" s="187"/>
    </row>
    <row r="337" spans="2:8" ht="12.75">
      <c r="B337" s="1"/>
      <c r="C337" s="1"/>
      <c r="D337" s="1"/>
      <c r="E337" s="1"/>
      <c r="F337" s="1"/>
      <c r="G337" s="1"/>
      <c r="H337" s="187"/>
    </row>
    <row r="338" spans="2:8" ht="12.75">
      <c r="B338" s="1"/>
      <c r="C338" s="1"/>
      <c r="D338" s="1"/>
      <c r="E338" s="1"/>
      <c r="F338" s="1"/>
      <c r="G338" s="1"/>
      <c r="H338" s="187"/>
    </row>
    <row r="339" spans="2:8" ht="12.75">
      <c r="B339" s="1"/>
      <c r="C339" s="1"/>
      <c r="D339" s="1"/>
      <c r="E339" s="1"/>
      <c r="F339" s="1"/>
      <c r="G339" s="1"/>
      <c r="H339" s="187"/>
    </row>
    <row r="340" spans="2:8" ht="12.75">
      <c r="B340" s="1"/>
      <c r="C340" s="1"/>
      <c r="D340" s="1"/>
      <c r="E340" s="1"/>
      <c r="F340" s="1"/>
      <c r="G340" s="1"/>
      <c r="H340" s="187"/>
    </row>
    <row r="341" spans="2:8" ht="12.75">
      <c r="B341" s="1"/>
      <c r="C341" s="1"/>
      <c r="D341" s="1"/>
      <c r="E341" s="1"/>
      <c r="F341" s="1"/>
      <c r="G341" s="1"/>
      <c r="H341" s="187"/>
    </row>
    <row r="342" spans="2:8" ht="12.75">
      <c r="B342" s="1"/>
      <c r="C342" s="1"/>
      <c r="D342" s="1"/>
      <c r="E342" s="1"/>
      <c r="F342" s="1"/>
      <c r="G342" s="1"/>
      <c r="H342" s="187"/>
    </row>
    <row r="343" spans="2:8" ht="12.75">
      <c r="B343" s="1"/>
      <c r="C343" s="1"/>
      <c r="D343" s="1"/>
      <c r="E343" s="1"/>
      <c r="F343" s="1"/>
      <c r="G343" s="1"/>
      <c r="H343" s="187"/>
    </row>
    <row r="344" spans="2:8" ht="12.75">
      <c r="B344" s="1"/>
      <c r="C344" s="1"/>
      <c r="D344" s="1"/>
      <c r="E344" s="1"/>
      <c r="F344" s="1"/>
      <c r="G344" s="1"/>
      <c r="H344" s="187"/>
    </row>
    <row r="345" spans="2:8" ht="12.75">
      <c r="B345" s="1"/>
      <c r="C345" s="1"/>
      <c r="D345" s="1"/>
      <c r="E345" s="1"/>
      <c r="F345" s="1"/>
      <c r="G345" s="1"/>
      <c r="H345" s="187"/>
    </row>
    <row r="346" spans="2:8" ht="12.75">
      <c r="B346" s="1"/>
      <c r="C346" s="1"/>
      <c r="D346" s="1"/>
      <c r="E346" s="1"/>
      <c r="F346" s="1"/>
      <c r="G346" s="1"/>
      <c r="H346" s="187"/>
    </row>
    <row r="347" spans="2:8" ht="12.75">
      <c r="B347" s="1"/>
      <c r="C347" s="1"/>
      <c r="D347" s="1"/>
      <c r="E347" s="1"/>
      <c r="F347" s="1"/>
      <c r="G347" s="1"/>
      <c r="H347" s="187"/>
    </row>
    <row r="348" spans="2:8" ht="12.75">
      <c r="B348" s="1"/>
      <c r="C348" s="1"/>
      <c r="D348" s="1"/>
      <c r="E348" s="1"/>
      <c r="F348" s="1"/>
      <c r="G348" s="1"/>
      <c r="H348" s="187"/>
    </row>
    <row r="349" spans="2:8" ht="12.75">
      <c r="B349" s="1"/>
      <c r="C349" s="1"/>
      <c r="D349" s="1"/>
      <c r="E349" s="1"/>
      <c r="F349" s="1"/>
      <c r="G349" s="1"/>
      <c r="H349" s="187"/>
    </row>
    <row r="350" spans="2:8" ht="12.75">
      <c r="B350" s="1"/>
      <c r="C350" s="1"/>
      <c r="D350" s="1"/>
      <c r="E350" s="1"/>
      <c r="F350" s="1"/>
      <c r="G350" s="1"/>
      <c r="H350" s="187"/>
    </row>
    <row r="351" spans="2:8" ht="12.75">
      <c r="B351" s="1"/>
      <c r="C351" s="1"/>
      <c r="D351" s="1"/>
      <c r="E351" s="1"/>
      <c r="F351" s="1"/>
      <c r="G351" s="1"/>
      <c r="H351" s="187"/>
    </row>
    <row r="352" spans="2:8" ht="12.75">
      <c r="B352" s="1"/>
      <c r="C352" s="1"/>
      <c r="D352" s="1"/>
      <c r="E352" s="1"/>
      <c r="F352" s="1"/>
      <c r="G352" s="1"/>
      <c r="H352" s="187"/>
    </row>
    <row r="353" spans="2:8" ht="12.75">
      <c r="B353" s="1"/>
      <c r="C353" s="1"/>
      <c r="D353" s="1"/>
      <c r="E353" s="1"/>
      <c r="F353" s="1"/>
      <c r="G353" s="1"/>
      <c r="H353" s="187"/>
    </row>
    <row r="354" spans="2:8" ht="12.75">
      <c r="B354" s="1"/>
      <c r="C354" s="1"/>
      <c r="D354" s="1"/>
      <c r="E354" s="1"/>
      <c r="F354" s="1"/>
      <c r="G354" s="1"/>
      <c r="H354" s="187"/>
    </row>
    <row r="355" spans="2:8" ht="12.75">
      <c r="B355" s="1"/>
      <c r="C355" s="1"/>
      <c r="D355" s="1"/>
      <c r="E355" s="1"/>
      <c r="F355" s="1"/>
      <c r="G355" s="1"/>
      <c r="H355" s="187"/>
    </row>
    <row r="356" spans="2:8" ht="12.75">
      <c r="B356" s="1"/>
      <c r="C356" s="1"/>
      <c r="D356" s="1"/>
      <c r="E356" s="1"/>
      <c r="F356" s="1"/>
      <c r="G356" s="1"/>
      <c r="H356" s="187"/>
    </row>
    <row r="357" spans="2:8" ht="12.75">
      <c r="B357" s="1"/>
      <c r="C357" s="1"/>
      <c r="D357" s="1"/>
      <c r="E357" s="1"/>
      <c r="F357" s="1"/>
      <c r="G357" s="1"/>
      <c r="H357" s="187"/>
    </row>
    <row r="358" spans="2:8" ht="12.75">
      <c r="B358" s="1"/>
      <c r="C358" s="1"/>
      <c r="D358" s="1"/>
      <c r="E358" s="1"/>
      <c r="F358" s="1"/>
      <c r="G358" s="1"/>
      <c r="H358" s="187"/>
    </row>
    <row r="359" spans="2:8" ht="12.75">
      <c r="B359" s="1"/>
      <c r="C359" s="1"/>
      <c r="D359" s="1"/>
      <c r="E359" s="1"/>
      <c r="F359" s="1"/>
      <c r="G359" s="1"/>
      <c r="H359" s="187"/>
    </row>
    <row r="360" spans="2:8" ht="12.75">
      <c r="B360" s="1"/>
      <c r="C360" s="1"/>
      <c r="D360" s="1"/>
      <c r="E360" s="1"/>
      <c r="F360" s="1"/>
      <c r="G360" s="1"/>
      <c r="H360" s="187"/>
    </row>
    <row r="361" spans="2:8" ht="12.75">
      <c r="B361" s="1"/>
      <c r="C361" s="1"/>
      <c r="D361" s="1"/>
      <c r="E361" s="1"/>
      <c r="F361" s="1"/>
      <c r="G361" s="1"/>
      <c r="H361" s="187"/>
    </row>
    <row r="362" spans="2:8" ht="12.75">
      <c r="B362" s="1"/>
      <c r="C362" s="1"/>
      <c r="D362" s="1"/>
      <c r="E362" s="1"/>
      <c r="F362" s="1"/>
      <c r="G362" s="1"/>
      <c r="H362" s="187"/>
    </row>
    <row r="363" spans="2:8" ht="12.75">
      <c r="B363" s="1"/>
      <c r="C363" s="1"/>
      <c r="D363" s="1"/>
      <c r="E363" s="1"/>
      <c r="F363" s="1"/>
      <c r="G363" s="1"/>
      <c r="H363" s="187"/>
    </row>
    <row r="364" spans="2:8" ht="12.75">
      <c r="B364" s="1"/>
      <c r="C364" s="1"/>
      <c r="D364" s="1"/>
      <c r="E364" s="1"/>
      <c r="F364" s="1"/>
      <c r="G364" s="1"/>
      <c r="H364" s="187"/>
    </row>
    <row r="365" spans="2:8" ht="12.75">
      <c r="B365" s="1"/>
      <c r="C365" s="1"/>
      <c r="D365" s="1"/>
      <c r="E365" s="1"/>
      <c r="F365" s="1"/>
      <c r="G365" s="1"/>
      <c r="H365" s="187"/>
    </row>
    <row r="366" spans="2:8" ht="12.75">
      <c r="B366" s="1"/>
      <c r="C366" s="1"/>
      <c r="D366" s="1"/>
      <c r="E366" s="1"/>
      <c r="F366" s="1"/>
      <c r="G366" s="1"/>
      <c r="H366" s="187"/>
    </row>
    <row r="367" spans="2:8" ht="12.75">
      <c r="B367" s="1"/>
      <c r="C367" s="1"/>
      <c r="D367" s="1"/>
      <c r="E367" s="1"/>
      <c r="F367" s="1"/>
      <c r="G367" s="1"/>
      <c r="H367" s="187"/>
    </row>
    <row r="368" spans="2:8" ht="12.75">
      <c r="B368" s="1"/>
      <c r="C368" s="1"/>
      <c r="D368" s="1"/>
      <c r="E368" s="1"/>
      <c r="F368" s="1"/>
      <c r="G368" s="1"/>
      <c r="H368" s="187"/>
    </row>
    <row r="369" spans="2:8" ht="12.75">
      <c r="B369" s="1"/>
      <c r="C369" s="1"/>
      <c r="D369" s="1"/>
      <c r="E369" s="1"/>
      <c r="F369" s="1"/>
      <c r="G369" s="1"/>
      <c r="H369" s="187"/>
    </row>
    <row r="370" spans="2:8" ht="12.75">
      <c r="B370" s="1"/>
      <c r="C370" s="1"/>
      <c r="D370" s="1"/>
      <c r="E370" s="1"/>
      <c r="F370" s="1"/>
      <c r="G370" s="1"/>
      <c r="H370" s="187"/>
    </row>
    <row r="371" spans="2:8" ht="12.75">
      <c r="B371" s="1"/>
      <c r="C371" s="1"/>
      <c r="D371" s="1"/>
      <c r="E371" s="1"/>
      <c r="F371" s="1"/>
      <c r="G371" s="1"/>
      <c r="H371" s="187"/>
    </row>
    <row r="372" spans="2:8" ht="12.75">
      <c r="B372" s="1"/>
      <c r="C372" s="1"/>
      <c r="D372" s="1"/>
      <c r="E372" s="1"/>
      <c r="F372" s="1"/>
      <c r="G372" s="1"/>
      <c r="H372" s="187"/>
    </row>
    <row r="373" spans="2:8" ht="12.75">
      <c r="B373" s="1"/>
      <c r="C373" s="1"/>
      <c r="D373" s="1"/>
      <c r="E373" s="1"/>
      <c r="F373" s="1"/>
      <c r="G373" s="1"/>
      <c r="H373" s="187"/>
    </row>
    <row r="374" spans="2:8" ht="12.75">
      <c r="B374" s="1"/>
      <c r="C374" s="1"/>
      <c r="D374" s="1"/>
      <c r="E374" s="1"/>
      <c r="F374" s="1"/>
      <c r="G374" s="1"/>
      <c r="H374" s="187"/>
    </row>
    <row r="375" spans="2:8" ht="12.75">
      <c r="B375" s="1"/>
      <c r="C375" s="1"/>
      <c r="D375" s="1"/>
      <c r="E375" s="1"/>
      <c r="F375" s="1"/>
      <c r="G375" s="1"/>
      <c r="H375" s="187"/>
    </row>
    <row r="376" spans="2:8" ht="12.75">
      <c r="B376" s="1"/>
      <c r="C376" s="1"/>
      <c r="D376" s="1"/>
      <c r="E376" s="1"/>
      <c r="F376" s="1"/>
      <c r="G376" s="1"/>
      <c r="H376" s="187"/>
    </row>
    <row r="377" spans="2:8" ht="12.75">
      <c r="B377" s="1"/>
      <c r="C377" s="1"/>
      <c r="D377" s="1"/>
      <c r="E377" s="1"/>
      <c r="F377" s="1"/>
      <c r="G377" s="1"/>
      <c r="H377" s="187"/>
    </row>
    <row r="378" spans="2:8" ht="12.75">
      <c r="B378" s="1"/>
      <c r="C378" s="1"/>
      <c r="D378" s="1"/>
      <c r="E378" s="1"/>
      <c r="F378" s="1"/>
      <c r="G378" s="1"/>
      <c r="H378" s="187"/>
    </row>
    <row r="379" spans="2:8" ht="12.75">
      <c r="B379" s="1"/>
      <c r="C379" s="1"/>
      <c r="D379" s="1"/>
      <c r="E379" s="1"/>
      <c r="F379" s="1"/>
      <c r="G379" s="1"/>
      <c r="H379" s="187"/>
    </row>
    <row r="380" spans="2:8" ht="12.75">
      <c r="B380" s="1"/>
      <c r="C380" s="1"/>
      <c r="D380" s="1"/>
      <c r="E380" s="1"/>
      <c r="F380" s="1"/>
      <c r="G380" s="1"/>
      <c r="H380" s="187"/>
    </row>
    <row r="381" spans="2:8" ht="12.75">
      <c r="B381" s="1"/>
      <c r="C381" s="1"/>
      <c r="D381" s="1"/>
      <c r="E381" s="1"/>
      <c r="F381" s="1"/>
      <c r="G381" s="1"/>
      <c r="H381" s="187"/>
    </row>
    <row r="382" spans="2:8" ht="12.75">
      <c r="B382" s="1"/>
      <c r="C382" s="1"/>
      <c r="D382" s="1"/>
      <c r="E382" s="1"/>
      <c r="F382" s="1"/>
      <c r="G382" s="1"/>
      <c r="H382" s="187"/>
    </row>
    <row r="383" spans="2:8" ht="12.75">
      <c r="B383" s="1"/>
      <c r="C383" s="1"/>
      <c r="D383" s="1"/>
      <c r="E383" s="1"/>
      <c r="F383" s="1"/>
      <c r="G383" s="1"/>
      <c r="H383" s="187"/>
    </row>
    <row r="384" spans="2:8" ht="12.75">
      <c r="B384" s="1"/>
      <c r="C384" s="1"/>
      <c r="D384" s="1"/>
      <c r="E384" s="1"/>
      <c r="F384" s="1"/>
      <c r="G384" s="1"/>
      <c r="H384" s="187"/>
    </row>
    <row r="385" spans="2:8" ht="12.75">
      <c r="B385" s="1"/>
      <c r="C385" s="1"/>
      <c r="D385" s="1"/>
      <c r="E385" s="1"/>
      <c r="F385" s="1"/>
      <c r="G385" s="1"/>
      <c r="H385" s="187"/>
    </row>
    <row r="386" spans="2:8" ht="12.75">
      <c r="B386" s="1"/>
      <c r="C386" s="1"/>
      <c r="D386" s="1"/>
      <c r="E386" s="1"/>
      <c r="F386" s="1"/>
      <c r="G386" s="1"/>
      <c r="H386" s="187"/>
    </row>
    <row r="387" spans="2:8" ht="12.75">
      <c r="B387" s="1"/>
      <c r="C387" s="1"/>
      <c r="D387" s="1"/>
      <c r="E387" s="1"/>
      <c r="F387" s="1"/>
      <c r="G387" s="1"/>
      <c r="H387" s="187"/>
    </row>
    <row r="388" spans="2:8" ht="12.75">
      <c r="B388" s="1"/>
      <c r="C388" s="1"/>
      <c r="D388" s="1"/>
      <c r="E388" s="1"/>
      <c r="F388" s="1"/>
      <c r="G388" s="1"/>
      <c r="H388" s="187"/>
    </row>
    <row r="389" spans="2:8" ht="12.75">
      <c r="B389" s="1"/>
      <c r="C389" s="1"/>
      <c r="D389" s="1"/>
      <c r="E389" s="1"/>
      <c r="F389" s="1"/>
      <c r="G389" s="1"/>
      <c r="H389" s="187"/>
    </row>
    <row r="390" spans="2:8" ht="12.75">
      <c r="B390" s="1"/>
      <c r="C390" s="1"/>
      <c r="D390" s="1"/>
      <c r="E390" s="1"/>
      <c r="F390" s="1"/>
      <c r="G390" s="1"/>
      <c r="H390" s="187"/>
    </row>
    <row r="391" spans="2:8" ht="12.75">
      <c r="B391" s="1"/>
      <c r="C391" s="1"/>
      <c r="D391" s="1"/>
      <c r="E391" s="1"/>
      <c r="F391" s="1"/>
      <c r="G391" s="1"/>
      <c r="H391" s="187"/>
    </row>
    <row r="392" spans="2:8" ht="12.75">
      <c r="B392" s="1"/>
      <c r="C392" s="1"/>
      <c r="D392" s="1"/>
      <c r="E392" s="1"/>
      <c r="F392" s="1"/>
      <c r="G392" s="1"/>
      <c r="H392" s="187"/>
    </row>
    <row r="393" spans="2:8" ht="12.75">
      <c r="B393" s="1"/>
      <c r="C393" s="1"/>
      <c r="D393" s="1"/>
      <c r="E393" s="1"/>
      <c r="F393" s="1"/>
      <c r="G393" s="1"/>
      <c r="H393" s="187"/>
    </row>
    <row r="394" spans="2:8" ht="12.75">
      <c r="B394" s="1"/>
      <c r="C394" s="1"/>
      <c r="D394" s="1"/>
      <c r="E394" s="1"/>
      <c r="F394" s="1"/>
      <c r="G394" s="1"/>
      <c r="H394" s="187"/>
    </row>
    <row r="395" spans="2:8" ht="12.75">
      <c r="B395" s="1"/>
      <c r="C395" s="1"/>
      <c r="D395" s="1"/>
      <c r="E395" s="1"/>
      <c r="F395" s="1"/>
      <c r="G395" s="1"/>
      <c r="H395" s="187"/>
    </row>
    <row r="396" spans="2:8" ht="12.75">
      <c r="B396" s="1"/>
      <c r="C396" s="1"/>
      <c r="D396" s="1"/>
      <c r="E396" s="1"/>
      <c r="F396" s="1"/>
      <c r="G396" s="1"/>
      <c r="H396" s="187"/>
    </row>
    <row r="397" spans="2:8" ht="12.75">
      <c r="B397" s="1"/>
      <c r="C397" s="1"/>
      <c r="D397" s="1"/>
      <c r="E397" s="1"/>
      <c r="F397" s="1"/>
      <c r="G397" s="1"/>
      <c r="H397" s="187"/>
    </row>
    <row r="398" spans="2:8" ht="12.75">
      <c r="B398" s="1"/>
      <c r="C398" s="1"/>
      <c r="D398" s="1"/>
      <c r="E398" s="1"/>
      <c r="F398" s="1"/>
      <c r="G398" s="1"/>
      <c r="H398" s="187"/>
    </row>
    <row r="399" spans="2:8" ht="12.75">
      <c r="B399" s="1"/>
      <c r="C399" s="1"/>
      <c r="D399" s="1"/>
      <c r="E399" s="1"/>
      <c r="F399" s="1"/>
      <c r="G399" s="1"/>
      <c r="H399" s="187"/>
    </row>
    <row r="400" spans="2:8" ht="12.75">
      <c r="B400" s="1"/>
      <c r="C400" s="1"/>
      <c r="D400" s="1"/>
      <c r="E400" s="1"/>
      <c r="F400" s="1"/>
      <c r="G400" s="1"/>
      <c r="H400" s="187"/>
    </row>
    <row r="401" spans="2:8" ht="12.75">
      <c r="B401" s="1"/>
      <c r="C401" s="1"/>
      <c r="D401" s="1"/>
      <c r="E401" s="1"/>
      <c r="F401" s="1"/>
      <c r="G401" s="1"/>
      <c r="H401" s="187"/>
    </row>
    <row r="402" spans="2:8" ht="12.75">
      <c r="B402" s="1"/>
      <c r="C402" s="1"/>
      <c r="D402" s="1"/>
      <c r="E402" s="1"/>
      <c r="F402" s="1"/>
      <c r="G402" s="1"/>
      <c r="H402" s="187"/>
    </row>
    <row r="403" spans="2:8" ht="12.75">
      <c r="B403" s="1"/>
      <c r="C403" s="1"/>
      <c r="D403" s="1"/>
      <c r="E403" s="1"/>
      <c r="F403" s="1"/>
      <c r="G403" s="1"/>
      <c r="H403" s="187"/>
    </row>
    <row r="404" spans="2:8" ht="12.75">
      <c r="B404" s="1"/>
      <c r="C404" s="1"/>
      <c r="D404" s="1"/>
      <c r="E404" s="1"/>
      <c r="F404" s="1"/>
      <c r="G404" s="1"/>
      <c r="H404" s="187"/>
    </row>
    <row r="405" spans="2:8" ht="12.75">
      <c r="B405" s="1"/>
      <c r="C405" s="1"/>
      <c r="D405" s="1"/>
      <c r="E405" s="1"/>
      <c r="F405" s="1"/>
      <c r="G405" s="1"/>
      <c r="H405" s="187"/>
    </row>
    <row r="406" spans="2:8" ht="12.75">
      <c r="B406" s="1"/>
      <c r="C406" s="1"/>
      <c r="D406" s="1"/>
      <c r="E406" s="1"/>
      <c r="F406" s="1"/>
      <c r="G406" s="1"/>
      <c r="H406" s="187"/>
    </row>
    <row r="407" spans="2:8" ht="12.75">
      <c r="B407" s="1"/>
      <c r="C407" s="1"/>
      <c r="D407" s="1"/>
      <c r="E407" s="1"/>
      <c r="F407" s="1"/>
      <c r="G407" s="1"/>
      <c r="H407" s="187"/>
    </row>
    <row r="408" spans="2:8" ht="12.75">
      <c r="B408" s="1"/>
      <c r="C408" s="1"/>
      <c r="D408" s="1"/>
      <c r="E408" s="1"/>
      <c r="F408" s="1"/>
      <c r="G408" s="1"/>
      <c r="H408" s="187"/>
    </row>
    <row r="409" spans="2:8" ht="12.75">
      <c r="B409" s="1"/>
      <c r="C409" s="1"/>
      <c r="D409" s="1"/>
      <c r="E409" s="1"/>
      <c r="F409" s="1"/>
      <c r="G409" s="1"/>
      <c r="H409" s="187"/>
    </row>
    <row r="410" spans="2:8" ht="12.75">
      <c r="B410" s="1"/>
      <c r="C410" s="1"/>
      <c r="D410" s="1"/>
      <c r="E410" s="1"/>
      <c r="F410" s="1"/>
      <c r="G410" s="1"/>
      <c r="H410" s="187"/>
    </row>
    <row r="411" spans="2:8" ht="12.75">
      <c r="B411" s="1"/>
      <c r="C411" s="1"/>
      <c r="D411" s="1"/>
      <c r="E411" s="1"/>
      <c r="F411" s="1"/>
      <c r="G411" s="1"/>
      <c r="H411" s="187"/>
    </row>
    <row r="412" spans="2:8" ht="12.75">
      <c r="B412" s="1"/>
      <c r="C412" s="1"/>
      <c r="D412" s="1"/>
      <c r="E412" s="1"/>
      <c r="F412" s="1"/>
      <c r="G412" s="1"/>
      <c r="H412" s="187"/>
    </row>
    <row r="413" spans="2:8" ht="12.75">
      <c r="B413" s="1"/>
      <c r="C413" s="1"/>
      <c r="D413" s="1"/>
      <c r="E413" s="1"/>
      <c r="F413" s="1"/>
      <c r="G413" s="1"/>
      <c r="H413" s="187"/>
    </row>
    <row r="414" spans="2:8" ht="12.75">
      <c r="B414" s="1"/>
      <c r="C414" s="1"/>
      <c r="D414" s="1"/>
      <c r="E414" s="1"/>
      <c r="F414" s="1"/>
      <c r="G414" s="1"/>
      <c r="H414" s="187"/>
    </row>
    <row r="415" spans="2:8" ht="12.75">
      <c r="B415" s="1"/>
      <c r="C415" s="1"/>
      <c r="D415" s="1"/>
      <c r="E415" s="1"/>
      <c r="F415" s="1"/>
      <c r="G415" s="1"/>
      <c r="H415" s="187"/>
    </row>
    <row r="416" spans="2:8" ht="12.75">
      <c r="B416" s="1"/>
      <c r="C416" s="1"/>
      <c r="D416" s="1"/>
      <c r="E416" s="1"/>
      <c r="F416" s="1"/>
      <c r="G416" s="1"/>
      <c r="H416" s="187"/>
    </row>
    <row r="417" spans="2:8" ht="12.75">
      <c r="B417" s="1"/>
      <c r="C417" s="1"/>
      <c r="D417" s="1"/>
      <c r="E417" s="1"/>
      <c r="F417" s="1"/>
      <c r="G417" s="1"/>
      <c r="H417" s="187"/>
    </row>
    <row r="418" spans="2:8" ht="12.75">
      <c r="B418" s="1"/>
      <c r="C418" s="1"/>
      <c r="D418" s="1"/>
      <c r="E418" s="1"/>
      <c r="F418" s="1"/>
      <c r="G418" s="1"/>
      <c r="H418" s="187"/>
    </row>
    <row r="419" spans="2:8" ht="12.75">
      <c r="B419" s="1"/>
      <c r="C419" s="1"/>
      <c r="D419" s="1"/>
      <c r="E419" s="1"/>
      <c r="F419" s="1"/>
      <c r="G419" s="1"/>
      <c r="H419" s="187"/>
    </row>
    <row r="420" spans="2:8" ht="12.75">
      <c r="B420" s="1"/>
      <c r="C420" s="1"/>
      <c r="D420" s="1"/>
      <c r="E420" s="1"/>
      <c r="F420" s="1"/>
      <c r="G420" s="1"/>
      <c r="H420" s="187"/>
    </row>
    <row r="421" spans="2:8" ht="12.75">
      <c r="B421" s="1"/>
      <c r="C421" s="1"/>
      <c r="D421" s="1"/>
      <c r="E421" s="1"/>
      <c r="F421" s="1"/>
      <c r="G421" s="1"/>
      <c r="H421" s="187"/>
    </row>
    <row r="422" spans="2:8" ht="12.75">
      <c r="B422" s="1"/>
      <c r="C422" s="1"/>
      <c r="D422" s="1"/>
      <c r="E422" s="1"/>
      <c r="F422" s="1"/>
      <c r="G422" s="1"/>
      <c r="H422" s="187"/>
    </row>
    <row r="423" spans="2:8" ht="12.75">
      <c r="B423" s="1"/>
      <c r="C423" s="1"/>
      <c r="D423" s="1"/>
      <c r="E423" s="1"/>
      <c r="F423" s="1"/>
      <c r="G423" s="1"/>
      <c r="H423" s="187"/>
    </row>
    <row r="424" spans="2:8" ht="12.75">
      <c r="B424" s="1"/>
      <c r="C424" s="1"/>
      <c r="D424" s="1"/>
      <c r="E424" s="1"/>
      <c r="F424" s="1"/>
      <c r="G424" s="1"/>
      <c r="H424" s="187"/>
    </row>
    <row r="425" spans="2:8" ht="12.75">
      <c r="B425" s="1"/>
      <c r="C425" s="1"/>
      <c r="D425" s="1"/>
      <c r="E425" s="1"/>
      <c r="F425" s="1"/>
      <c r="G425" s="1"/>
      <c r="H425" s="187"/>
    </row>
    <row r="426" spans="2:8" ht="12.75">
      <c r="B426" s="1"/>
      <c r="C426" s="1"/>
      <c r="D426" s="1"/>
      <c r="E426" s="1"/>
      <c r="F426" s="1"/>
      <c r="G426" s="1"/>
      <c r="H426" s="187"/>
    </row>
    <row r="427" spans="2:8" ht="12.75">
      <c r="B427" s="1"/>
      <c r="C427" s="1"/>
      <c r="D427" s="1"/>
      <c r="E427" s="1"/>
      <c r="F427" s="1"/>
      <c r="G427" s="1"/>
      <c r="H427" s="187"/>
    </row>
    <row r="428" spans="2:8" ht="12.75">
      <c r="B428" s="1"/>
      <c r="C428" s="1"/>
      <c r="D428" s="1"/>
      <c r="E428" s="1"/>
      <c r="F428" s="1"/>
      <c r="G428" s="1"/>
      <c r="H428" s="187"/>
    </row>
    <row r="429" spans="2:8" ht="12.75">
      <c r="B429" s="1"/>
      <c r="C429" s="1"/>
      <c r="D429" s="1"/>
      <c r="E429" s="1"/>
      <c r="F429" s="1"/>
      <c r="G429" s="1"/>
      <c r="H429" s="187"/>
    </row>
    <row r="430" spans="2:8" ht="12.75">
      <c r="B430" s="1"/>
      <c r="C430" s="1"/>
      <c r="D430" s="1"/>
      <c r="E430" s="1"/>
      <c r="F430" s="1"/>
      <c r="G430" s="1"/>
      <c r="H430" s="187"/>
    </row>
    <row r="431" spans="2:8" ht="12.75">
      <c r="B431" s="1"/>
      <c r="C431" s="1"/>
      <c r="D431" s="1"/>
      <c r="E431" s="1"/>
      <c r="F431" s="1"/>
      <c r="G431" s="1"/>
      <c r="H431" s="187"/>
    </row>
    <row r="432" spans="2:8" ht="12.75">
      <c r="B432" s="1"/>
      <c r="C432" s="1"/>
      <c r="D432" s="1"/>
      <c r="E432" s="1"/>
      <c r="F432" s="1"/>
      <c r="G432" s="1"/>
      <c r="H432" s="187"/>
    </row>
    <row r="433" spans="2:8" ht="12.75">
      <c r="B433" s="1"/>
      <c r="C433" s="1"/>
      <c r="D433" s="1"/>
      <c r="E433" s="1"/>
      <c r="F433" s="1"/>
      <c r="G433" s="1"/>
      <c r="H433" s="187"/>
    </row>
    <row r="434" spans="2:8" ht="12.75">
      <c r="B434" s="1"/>
      <c r="C434" s="1"/>
      <c r="D434" s="1"/>
      <c r="E434" s="1"/>
      <c r="F434" s="1"/>
      <c r="G434" s="1"/>
      <c r="H434" s="187"/>
    </row>
    <row r="435" spans="2:8" ht="12.75">
      <c r="B435" s="1"/>
      <c r="C435" s="1"/>
      <c r="D435" s="1"/>
      <c r="E435" s="1"/>
      <c r="F435" s="1"/>
      <c r="G435" s="1"/>
      <c r="H435" s="187"/>
    </row>
    <row r="436" spans="2:8" ht="12.75">
      <c r="B436" s="1"/>
      <c r="C436" s="1"/>
      <c r="D436" s="1"/>
      <c r="E436" s="1"/>
      <c r="F436" s="1"/>
      <c r="G436" s="1"/>
      <c r="H436" s="187"/>
    </row>
    <row r="437" spans="2:8" ht="12.75">
      <c r="B437" s="1"/>
      <c r="C437" s="1"/>
      <c r="D437" s="1"/>
      <c r="E437" s="1"/>
      <c r="F437" s="1"/>
      <c r="G437" s="1"/>
      <c r="H437" s="187"/>
    </row>
    <row r="438" spans="2:8" ht="12.75">
      <c r="B438" s="1"/>
      <c r="C438" s="1"/>
      <c r="D438" s="1"/>
      <c r="E438" s="1"/>
      <c r="F438" s="1"/>
      <c r="G438" s="1"/>
      <c r="H438" s="187"/>
    </row>
    <row r="439" spans="2:8" ht="12.75">
      <c r="B439" s="1"/>
      <c r="C439" s="1"/>
      <c r="D439" s="1"/>
      <c r="E439" s="1"/>
      <c r="F439" s="1"/>
      <c r="G439" s="1"/>
      <c r="H439" s="187"/>
    </row>
    <row r="440" spans="2:8" ht="12.75">
      <c r="B440" s="1"/>
      <c r="C440" s="1"/>
      <c r="D440" s="1"/>
      <c r="E440" s="1"/>
      <c r="F440" s="1"/>
      <c r="G440" s="1"/>
      <c r="H440" s="187"/>
    </row>
    <row r="441" spans="2:8" ht="12.75">
      <c r="B441" s="1"/>
      <c r="C441" s="1"/>
      <c r="D441" s="1"/>
      <c r="E441" s="1"/>
      <c r="F441" s="1"/>
      <c r="G441" s="1"/>
      <c r="H441" s="187"/>
    </row>
    <row r="442" spans="2:8" ht="12.75">
      <c r="B442" s="1"/>
      <c r="C442" s="1"/>
      <c r="D442" s="1"/>
      <c r="E442" s="1"/>
      <c r="F442" s="1"/>
      <c r="G442" s="1"/>
      <c r="H442" s="187"/>
    </row>
    <row r="443" spans="2:8" ht="12.75">
      <c r="B443" s="1"/>
      <c r="C443" s="1"/>
      <c r="D443" s="1"/>
      <c r="E443" s="1"/>
      <c r="F443" s="1"/>
      <c r="G443" s="1"/>
      <c r="H443" s="187"/>
    </row>
    <row r="444" spans="2:8" ht="12.75">
      <c r="B444" s="1"/>
      <c r="C444" s="1"/>
      <c r="D444" s="1"/>
      <c r="E444" s="1"/>
      <c r="F444" s="1"/>
      <c r="G444" s="1"/>
      <c r="H444" s="187"/>
    </row>
    <row r="445" spans="2:8" ht="12.75">
      <c r="B445" s="1"/>
      <c r="C445" s="1"/>
      <c r="D445" s="1"/>
      <c r="E445" s="1"/>
      <c r="F445" s="1"/>
      <c r="G445" s="1"/>
      <c r="H445" s="187"/>
    </row>
    <row r="446" spans="2:8" ht="12.75">
      <c r="B446" s="1"/>
      <c r="C446" s="1"/>
      <c r="D446" s="1"/>
      <c r="E446" s="1"/>
      <c r="F446" s="1"/>
      <c r="G446" s="1"/>
      <c r="H446" s="187"/>
    </row>
    <row r="447" spans="2:8" ht="12.75">
      <c r="B447" s="1"/>
      <c r="C447" s="1"/>
      <c r="D447" s="1"/>
      <c r="E447" s="1"/>
      <c r="F447" s="1"/>
      <c r="G447" s="1"/>
      <c r="H447" s="187"/>
    </row>
    <row r="448" spans="2:8" ht="12.75">
      <c r="B448" s="1"/>
      <c r="C448" s="1"/>
      <c r="D448" s="1"/>
      <c r="E448" s="1"/>
      <c r="F448" s="1"/>
      <c r="G448" s="1"/>
      <c r="H448" s="187"/>
    </row>
    <row r="449" spans="2:8" ht="12.75">
      <c r="B449" s="1"/>
      <c r="C449" s="1"/>
      <c r="D449" s="1"/>
      <c r="E449" s="1"/>
      <c r="F449" s="1"/>
      <c r="G449" s="1"/>
      <c r="H449" s="187"/>
    </row>
    <row r="450" spans="2:8" ht="12.75">
      <c r="B450" s="1"/>
      <c r="C450" s="1"/>
      <c r="D450" s="1"/>
      <c r="E450" s="1"/>
      <c r="F450" s="1"/>
      <c r="G450" s="1"/>
      <c r="H450" s="187"/>
    </row>
    <row r="451" spans="2:8" ht="12.75">
      <c r="B451" s="1"/>
      <c r="C451" s="1"/>
      <c r="D451" s="1"/>
      <c r="E451" s="1"/>
      <c r="F451" s="1"/>
      <c r="G451" s="1"/>
      <c r="H451" s="187"/>
    </row>
    <row r="452" spans="2:8" ht="12.75">
      <c r="B452" s="1"/>
      <c r="C452" s="1"/>
      <c r="D452" s="1"/>
      <c r="E452" s="1"/>
      <c r="F452" s="1"/>
      <c r="G452" s="1"/>
      <c r="H452" s="187"/>
    </row>
    <row r="453" spans="2:8" ht="12.75">
      <c r="B453" s="1"/>
      <c r="C453" s="1"/>
      <c r="D453" s="1"/>
      <c r="E453" s="1"/>
      <c r="F453" s="1"/>
      <c r="G453" s="1"/>
      <c r="H453" s="187"/>
    </row>
    <row r="454" spans="2:8" ht="12.75">
      <c r="B454" s="1"/>
      <c r="C454" s="1"/>
      <c r="D454" s="1"/>
      <c r="E454" s="1"/>
      <c r="F454" s="1"/>
      <c r="G454" s="1"/>
      <c r="H454" s="187"/>
    </row>
    <row r="455" spans="2:8" ht="12.75">
      <c r="B455" s="1"/>
      <c r="C455" s="1"/>
      <c r="D455" s="1"/>
      <c r="E455" s="1"/>
      <c r="F455" s="1"/>
      <c r="G455" s="1"/>
      <c r="H455" s="187"/>
    </row>
    <row r="456" spans="2:8" ht="12.75">
      <c r="B456" s="1"/>
      <c r="C456" s="1"/>
      <c r="D456" s="1"/>
      <c r="E456" s="1"/>
      <c r="F456" s="1"/>
      <c r="G456" s="1"/>
      <c r="H456" s="187"/>
    </row>
    <row r="457" spans="2:8" ht="12.75">
      <c r="B457" s="1"/>
      <c r="C457" s="1"/>
      <c r="D457" s="1"/>
      <c r="E457" s="1"/>
      <c r="F457" s="1"/>
      <c r="G457" s="1"/>
      <c r="H457" s="187"/>
    </row>
    <row r="458" spans="2:8" ht="12.75">
      <c r="B458" s="1"/>
      <c r="C458" s="1"/>
      <c r="D458" s="1"/>
      <c r="E458" s="1"/>
      <c r="F458" s="1"/>
      <c r="G458" s="1"/>
      <c r="H458" s="187"/>
    </row>
    <row r="459" spans="2:8" ht="12.75">
      <c r="B459" s="1"/>
      <c r="C459" s="1"/>
      <c r="D459" s="1"/>
      <c r="E459" s="1"/>
      <c r="F459" s="1"/>
      <c r="G459" s="1"/>
      <c r="H459" s="187"/>
    </row>
    <row r="460" spans="2:8" ht="12.75">
      <c r="B460" s="1"/>
      <c r="C460" s="1"/>
      <c r="D460" s="1"/>
      <c r="E460" s="1"/>
      <c r="F460" s="1"/>
      <c r="G460" s="1"/>
      <c r="H460" s="187"/>
    </row>
    <row r="461" spans="2:8" ht="12.75">
      <c r="B461" s="1"/>
      <c r="C461" s="1"/>
      <c r="D461" s="1"/>
      <c r="E461" s="1"/>
      <c r="F461" s="1"/>
      <c r="G461" s="1"/>
      <c r="H461" s="187"/>
    </row>
    <row r="462" spans="2:8" ht="12.75">
      <c r="B462" s="1"/>
      <c r="C462" s="1"/>
      <c r="D462" s="1"/>
      <c r="E462" s="1"/>
      <c r="F462" s="1"/>
      <c r="G462" s="1"/>
      <c r="H462" s="187"/>
    </row>
    <row r="463" spans="2:8" ht="12.75">
      <c r="B463" s="1"/>
      <c r="C463" s="1"/>
      <c r="D463" s="1"/>
      <c r="E463" s="1"/>
      <c r="F463" s="1"/>
      <c r="G463" s="1"/>
      <c r="H463" s="187"/>
    </row>
    <row r="464" spans="2:8" ht="12.75">
      <c r="B464" s="1"/>
      <c r="C464" s="1"/>
      <c r="D464" s="1"/>
      <c r="E464" s="1"/>
      <c r="F464" s="1"/>
      <c r="G464" s="1"/>
      <c r="H464" s="187"/>
    </row>
    <row r="465" spans="2:8" ht="12.75">
      <c r="B465" s="1"/>
      <c r="C465" s="1"/>
      <c r="D465" s="1"/>
      <c r="E465" s="1"/>
      <c r="F465" s="1"/>
      <c r="G465" s="1"/>
      <c r="H465" s="187"/>
    </row>
    <row r="466" spans="2:8" ht="12.75">
      <c r="B466" s="1"/>
      <c r="C466" s="1"/>
      <c r="D466" s="1"/>
      <c r="E466" s="1"/>
      <c r="F466" s="1"/>
      <c r="G466" s="1"/>
      <c r="H466" s="187"/>
    </row>
    <row r="467" spans="2:8" ht="12.75">
      <c r="B467" s="1"/>
      <c r="C467" s="1"/>
      <c r="D467" s="1"/>
      <c r="E467" s="1"/>
      <c r="F467" s="1"/>
      <c r="G467" s="1"/>
      <c r="H467" s="187"/>
    </row>
    <row r="468" spans="2:8" ht="12.75">
      <c r="B468" s="1"/>
      <c r="C468" s="1"/>
      <c r="D468" s="1"/>
      <c r="E468" s="1"/>
      <c r="F468" s="1"/>
      <c r="G468" s="1"/>
      <c r="H468" s="187"/>
    </row>
    <row r="469" spans="2:8" ht="12.75">
      <c r="B469" s="1"/>
      <c r="C469" s="1"/>
      <c r="D469" s="1"/>
      <c r="E469" s="1"/>
      <c r="F469" s="1"/>
      <c r="G469" s="1"/>
      <c r="H469" s="187"/>
    </row>
    <row r="470" spans="2:8" ht="12.75">
      <c r="B470" s="1"/>
      <c r="C470" s="1"/>
      <c r="D470" s="1"/>
      <c r="E470" s="1"/>
      <c r="F470" s="1"/>
      <c r="G470" s="1"/>
      <c r="H470" s="187"/>
    </row>
    <row r="471" spans="2:8" ht="12.75">
      <c r="B471" s="1"/>
      <c r="C471" s="1"/>
      <c r="D471" s="1"/>
      <c r="E471" s="1"/>
      <c r="F471" s="1"/>
      <c r="G471" s="1"/>
      <c r="H471" s="187"/>
    </row>
    <row r="472" spans="2:8" ht="12.75">
      <c r="B472" s="1"/>
      <c r="C472" s="1"/>
      <c r="D472" s="1"/>
      <c r="E472" s="1"/>
      <c r="F472" s="1"/>
      <c r="G472" s="1"/>
      <c r="H472" s="187"/>
    </row>
    <row r="473" spans="2:8" ht="12.75">
      <c r="B473" s="1"/>
      <c r="C473" s="1"/>
      <c r="D473" s="1"/>
      <c r="E473" s="1"/>
      <c r="F473" s="1"/>
      <c r="G473" s="1"/>
      <c r="H473" s="187"/>
    </row>
    <row r="474" spans="2:8" ht="12.75">
      <c r="B474" s="1"/>
      <c r="C474" s="1"/>
      <c r="D474" s="1"/>
      <c r="E474" s="1"/>
      <c r="F474" s="1"/>
      <c r="G474" s="1"/>
      <c r="H474" s="187"/>
    </row>
    <row r="475" spans="2:8" ht="12.75">
      <c r="B475" s="1"/>
      <c r="C475" s="1"/>
      <c r="D475" s="1"/>
      <c r="E475" s="1"/>
      <c r="F475" s="1"/>
      <c r="G475" s="1"/>
      <c r="H475" s="187"/>
    </row>
    <row r="476" spans="2:8" ht="12.75">
      <c r="B476" s="1"/>
      <c r="C476" s="1"/>
      <c r="D476" s="1"/>
      <c r="E476" s="1"/>
      <c r="F476" s="1"/>
      <c r="G476" s="1"/>
      <c r="H476" s="187"/>
    </row>
    <row r="477" spans="2:8" ht="12.75">
      <c r="B477" s="1"/>
      <c r="C477" s="1"/>
      <c r="D477" s="1"/>
      <c r="E477" s="1"/>
      <c r="F477" s="1"/>
      <c r="G477" s="1"/>
      <c r="H477" s="187"/>
    </row>
    <row r="478" spans="2:8" ht="12.75">
      <c r="B478" s="1"/>
      <c r="C478" s="1"/>
      <c r="D478" s="1"/>
      <c r="E478" s="1"/>
      <c r="F478" s="1"/>
      <c r="G478" s="1"/>
      <c r="H478" s="187"/>
    </row>
    <row r="479" spans="2:8" ht="12.75">
      <c r="B479" s="1"/>
      <c r="C479" s="1"/>
      <c r="D479" s="1"/>
      <c r="E479" s="1"/>
      <c r="F479" s="1"/>
      <c r="G479" s="1"/>
      <c r="H479" s="187"/>
    </row>
    <row r="480" spans="2:8" ht="12.75">
      <c r="B480" s="1"/>
      <c r="C480" s="1"/>
      <c r="D480" s="1"/>
      <c r="E480" s="1"/>
      <c r="F480" s="1"/>
      <c r="G480" s="1"/>
      <c r="H480" s="187"/>
    </row>
    <row r="481" spans="2:8" ht="12.75">
      <c r="B481" s="1"/>
      <c r="C481" s="1"/>
      <c r="D481" s="1"/>
      <c r="E481" s="1"/>
      <c r="F481" s="1"/>
      <c r="G481" s="1"/>
      <c r="H481" s="187"/>
    </row>
    <row r="482" spans="2:8" ht="12.75">
      <c r="B482" s="1"/>
      <c r="C482" s="1"/>
      <c r="D482" s="1"/>
      <c r="E482" s="1"/>
      <c r="F482" s="1"/>
      <c r="G482" s="1"/>
      <c r="H482" s="187"/>
    </row>
    <row r="483" spans="2:8" ht="12.75">
      <c r="B483" s="1"/>
      <c r="C483" s="1"/>
      <c r="D483" s="1"/>
      <c r="E483" s="1"/>
      <c r="F483" s="1"/>
      <c r="G483" s="1"/>
      <c r="H483" s="187"/>
    </row>
    <row r="484" spans="2:8" ht="12.75">
      <c r="B484" s="1"/>
      <c r="C484" s="1"/>
      <c r="D484" s="1"/>
      <c r="E484" s="1"/>
      <c r="F484" s="1"/>
      <c r="G484" s="1"/>
      <c r="H484" s="187"/>
    </row>
    <row r="485" spans="2:8" ht="12.75">
      <c r="B485" s="1"/>
      <c r="C485" s="1"/>
      <c r="D485" s="1"/>
      <c r="E485" s="1"/>
      <c r="F485" s="1"/>
      <c r="G485" s="1"/>
      <c r="H485" s="187"/>
    </row>
    <row r="486" spans="2:8" ht="12.75">
      <c r="B486" s="1"/>
      <c r="C486" s="1"/>
      <c r="D486" s="1"/>
      <c r="E486" s="1"/>
      <c r="F486" s="1"/>
      <c r="G486" s="1"/>
      <c r="H486" s="187"/>
    </row>
    <row r="487" spans="2:8" ht="12.75">
      <c r="B487" s="1"/>
      <c r="C487" s="1"/>
      <c r="D487" s="1"/>
      <c r="E487" s="1"/>
      <c r="F487" s="1"/>
      <c r="G487" s="1"/>
      <c r="H487" s="187"/>
    </row>
    <row r="488" spans="2:8" ht="12.75">
      <c r="B488" s="1"/>
      <c r="C488" s="1"/>
      <c r="D488" s="1"/>
      <c r="E488" s="1"/>
      <c r="F488" s="1"/>
      <c r="G488" s="1"/>
      <c r="H488" s="187"/>
    </row>
    <row r="489" spans="2:8" ht="12.75">
      <c r="B489" s="1"/>
      <c r="C489" s="1"/>
      <c r="D489" s="1"/>
      <c r="E489" s="1"/>
      <c r="F489" s="1"/>
      <c r="G489" s="1"/>
      <c r="H489" s="187"/>
    </row>
    <row r="490" spans="2:8" ht="12.75">
      <c r="B490" s="1"/>
      <c r="C490" s="1"/>
      <c r="D490" s="1"/>
      <c r="E490" s="1"/>
      <c r="F490" s="1"/>
      <c r="G490" s="1"/>
      <c r="H490" s="187"/>
    </row>
    <row r="491" spans="2:8" ht="12.75">
      <c r="B491" s="1"/>
      <c r="C491" s="1"/>
      <c r="D491" s="1"/>
      <c r="E491" s="1"/>
      <c r="F491" s="1"/>
      <c r="G491" s="1"/>
      <c r="H491" s="187"/>
    </row>
    <row r="492" spans="2:8" ht="12.75">
      <c r="B492" s="1"/>
      <c r="C492" s="1"/>
      <c r="D492" s="1"/>
      <c r="E492" s="1"/>
      <c r="F492" s="1"/>
      <c r="G492" s="1"/>
      <c r="H492" s="187"/>
    </row>
    <row r="493" spans="2:8" ht="12.75">
      <c r="B493" s="1"/>
      <c r="C493" s="1"/>
      <c r="D493" s="1"/>
      <c r="E493" s="1"/>
      <c r="F493" s="1"/>
      <c r="G493" s="1"/>
      <c r="H493" s="187"/>
    </row>
    <row r="494" spans="2:8" ht="12.75">
      <c r="B494" s="1"/>
      <c r="C494" s="1"/>
      <c r="D494" s="1"/>
      <c r="E494" s="1"/>
      <c r="F494" s="1"/>
      <c r="G494" s="1"/>
      <c r="H494" s="187"/>
    </row>
    <row r="495" spans="2:8" ht="12.75">
      <c r="B495" s="1"/>
      <c r="C495" s="1"/>
      <c r="D495" s="1"/>
      <c r="E495" s="1"/>
      <c r="F495" s="1"/>
      <c r="G495" s="1"/>
      <c r="H495" s="187"/>
    </row>
    <row r="496" spans="2:8" ht="12.75">
      <c r="B496" s="1"/>
      <c r="C496" s="1"/>
      <c r="D496" s="1"/>
      <c r="E496" s="1"/>
      <c r="F496" s="1"/>
      <c r="G496" s="1"/>
      <c r="H496" s="187"/>
    </row>
    <row r="497" spans="2:8" ht="12.75">
      <c r="B497" s="1"/>
      <c r="C497" s="1"/>
      <c r="D497" s="1"/>
      <c r="E497" s="1"/>
      <c r="F497" s="1"/>
      <c r="G497" s="1"/>
      <c r="H497" s="187"/>
    </row>
    <row r="498" spans="2:8" ht="12.75">
      <c r="B498" s="1"/>
      <c r="C498" s="1"/>
      <c r="D498" s="1"/>
      <c r="E498" s="1"/>
      <c r="F498" s="1"/>
      <c r="G498" s="1"/>
      <c r="H498" s="187"/>
    </row>
    <row r="499" spans="2:8" ht="12.75">
      <c r="B499" s="1"/>
      <c r="C499" s="1"/>
      <c r="D499" s="1"/>
      <c r="E499" s="1"/>
      <c r="F499" s="1"/>
      <c r="G499" s="1"/>
      <c r="H499" s="187"/>
    </row>
    <row r="500" spans="2:8" ht="12.75">
      <c r="B500" s="1"/>
      <c r="C500" s="1"/>
      <c r="D500" s="1"/>
      <c r="E500" s="1"/>
      <c r="F500" s="1"/>
      <c r="G500" s="1"/>
      <c r="H500" s="187"/>
    </row>
    <row r="501" spans="2:8" ht="12.75">
      <c r="B501" s="1"/>
      <c r="C501" s="1"/>
      <c r="D501" s="1"/>
      <c r="E501" s="1"/>
      <c r="F501" s="1"/>
      <c r="G501" s="1"/>
      <c r="H501" s="187"/>
    </row>
    <row r="502" spans="2:8" ht="12.75">
      <c r="B502" s="1"/>
      <c r="C502" s="1"/>
      <c r="D502" s="1"/>
      <c r="E502" s="1"/>
      <c r="F502" s="1"/>
      <c r="G502" s="1"/>
      <c r="H502" s="187"/>
    </row>
    <row r="503" spans="2:8" ht="12.75">
      <c r="B503" s="1"/>
      <c r="C503" s="1"/>
      <c r="D503" s="1"/>
      <c r="E503" s="1"/>
      <c r="F503" s="1"/>
      <c r="G503" s="1"/>
      <c r="H503" s="187"/>
    </row>
    <row r="504" spans="2:8" ht="12.75">
      <c r="B504" s="1"/>
      <c r="C504" s="1"/>
      <c r="D504" s="1"/>
      <c r="E504" s="1"/>
      <c r="F504" s="1"/>
      <c r="G504" s="1"/>
      <c r="H504" s="187"/>
    </row>
    <row r="505" spans="2:8" ht="12.75">
      <c r="B505" s="1"/>
      <c r="C505" s="1"/>
      <c r="D505" s="1"/>
      <c r="E505" s="1"/>
      <c r="F505" s="1"/>
      <c r="G505" s="1"/>
      <c r="H505" s="187"/>
    </row>
    <row r="506" spans="2:8" ht="12.75">
      <c r="B506" s="1"/>
      <c r="C506" s="1"/>
      <c r="D506" s="1"/>
      <c r="E506" s="1"/>
      <c r="F506" s="1"/>
      <c r="G506" s="1"/>
      <c r="H506" s="187"/>
    </row>
    <row r="507" spans="2:8" ht="12.75">
      <c r="B507" s="1"/>
      <c r="C507" s="1"/>
      <c r="D507" s="1"/>
      <c r="E507" s="1"/>
      <c r="F507" s="1"/>
      <c r="G507" s="1"/>
      <c r="H507" s="187"/>
    </row>
    <row r="508" spans="2:8" ht="12.75">
      <c r="B508" s="1"/>
      <c r="C508" s="1"/>
      <c r="D508" s="1"/>
      <c r="E508" s="1"/>
      <c r="F508" s="1"/>
      <c r="G508" s="1"/>
      <c r="H508" s="187"/>
    </row>
    <row r="509" spans="2:8" ht="12.75">
      <c r="B509" s="1"/>
      <c r="C509" s="1"/>
      <c r="D509" s="1"/>
      <c r="E509" s="1"/>
      <c r="F509" s="1"/>
      <c r="G509" s="1"/>
      <c r="H509" s="187"/>
    </row>
    <row r="510" spans="2:8" ht="12.75">
      <c r="B510" s="1"/>
      <c r="C510" s="1"/>
      <c r="D510" s="1"/>
      <c r="E510" s="1"/>
      <c r="F510" s="1"/>
      <c r="G510" s="1"/>
      <c r="H510" s="187"/>
    </row>
    <row r="511" spans="2:8" ht="12.75">
      <c r="B511" s="1"/>
      <c r="C511" s="1"/>
      <c r="D511" s="1"/>
      <c r="E511" s="1"/>
      <c r="F511" s="1"/>
      <c r="G511" s="1"/>
      <c r="H511" s="187"/>
    </row>
    <row r="512" spans="2:8" ht="12.75">
      <c r="B512" s="1"/>
      <c r="C512" s="1"/>
      <c r="D512" s="1"/>
      <c r="E512" s="1"/>
      <c r="F512" s="1"/>
      <c r="G512" s="1"/>
      <c r="H512" s="187"/>
    </row>
    <row r="513" spans="2:8" ht="12.75">
      <c r="B513" s="1"/>
      <c r="C513" s="1"/>
      <c r="D513" s="1"/>
      <c r="E513" s="1"/>
      <c r="F513" s="1"/>
      <c r="G513" s="1"/>
      <c r="H513" s="187"/>
    </row>
    <row r="514" spans="2:8" ht="12.75">
      <c r="B514" s="1"/>
      <c r="C514" s="1"/>
      <c r="D514" s="1"/>
      <c r="E514" s="1"/>
      <c r="F514" s="1"/>
      <c r="G514" s="1"/>
      <c r="H514" s="187"/>
    </row>
    <row r="515" spans="2:8" ht="12.75">
      <c r="B515" s="1"/>
      <c r="C515" s="1"/>
      <c r="D515" s="1"/>
      <c r="E515" s="1"/>
      <c r="F515" s="1"/>
      <c r="G515" s="1"/>
      <c r="H515" s="187"/>
    </row>
    <row r="516" spans="2:8" ht="12.75">
      <c r="B516" s="1"/>
      <c r="C516" s="1"/>
      <c r="D516" s="1"/>
      <c r="E516" s="1"/>
      <c r="F516" s="1"/>
      <c r="G516" s="1"/>
      <c r="H516" s="187"/>
    </row>
    <row r="517" spans="2:8" ht="12.75">
      <c r="B517" s="1"/>
      <c r="C517" s="1"/>
      <c r="D517" s="1"/>
      <c r="E517" s="1"/>
      <c r="F517" s="1"/>
      <c r="G517" s="1"/>
      <c r="H517" s="187"/>
    </row>
    <row r="518" spans="2:8" ht="12.75">
      <c r="B518" s="1"/>
      <c r="C518" s="1"/>
      <c r="D518" s="1"/>
      <c r="E518" s="1"/>
      <c r="F518" s="1"/>
      <c r="G518" s="1"/>
      <c r="H518" s="187"/>
    </row>
    <row r="519" spans="2:8" ht="12.75">
      <c r="B519" s="1"/>
      <c r="C519" s="1"/>
      <c r="D519" s="1"/>
      <c r="E519" s="1"/>
      <c r="F519" s="1"/>
      <c r="G519" s="1"/>
      <c r="H519" s="187"/>
    </row>
    <row r="520" spans="2:8" ht="12.75">
      <c r="B520" s="1"/>
      <c r="C520" s="1"/>
      <c r="D520" s="1"/>
      <c r="E520" s="1"/>
      <c r="F520" s="1"/>
      <c r="G520" s="1"/>
      <c r="H520" s="187"/>
    </row>
    <row r="521" spans="2:8" ht="12.75">
      <c r="B521" s="1"/>
      <c r="C521" s="1"/>
      <c r="D521" s="1"/>
      <c r="E521" s="1"/>
      <c r="F521" s="1"/>
      <c r="G521" s="1"/>
      <c r="H521" s="187"/>
    </row>
    <row r="522" spans="2:8" ht="12.75">
      <c r="B522" s="1"/>
      <c r="C522" s="1"/>
      <c r="D522" s="1"/>
      <c r="E522" s="1"/>
      <c r="F522" s="1"/>
      <c r="G522" s="1"/>
      <c r="H522" s="187"/>
    </row>
    <row r="523" spans="2:8" ht="12.75">
      <c r="B523" s="1"/>
      <c r="C523" s="1"/>
      <c r="D523" s="1"/>
      <c r="E523" s="1"/>
      <c r="F523" s="1"/>
      <c r="G523" s="1"/>
      <c r="H523" s="187"/>
    </row>
    <row r="524" spans="2:8" ht="12.75">
      <c r="B524" s="1"/>
      <c r="C524" s="1"/>
      <c r="D524" s="1"/>
      <c r="E524" s="1"/>
      <c r="F524" s="1"/>
      <c r="G524" s="1"/>
      <c r="H524" s="187"/>
    </row>
    <row r="525" spans="2:8" ht="12.75">
      <c r="B525" s="1"/>
      <c r="C525" s="1"/>
      <c r="D525" s="1"/>
      <c r="E525" s="1"/>
      <c r="F525" s="1"/>
      <c r="G525" s="1"/>
      <c r="H525" s="187"/>
    </row>
    <row r="526" spans="2:8" ht="12.75">
      <c r="B526" s="1"/>
      <c r="C526" s="1"/>
      <c r="D526" s="1"/>
      <c r="E526" s="1"/>
      <c r="F526" s="1"/>
      <c r="G526" s="1"/>
      <c r="H526" s="187"/>
    </row>
    <row r="527" spans="2:8" ht="12.75">
      <c r="B527" s="1"/>
      <c r="C527" s="1"/>
      <c r="D527" s="1"/>
      <c r="E527" s="1"/>
      <c r="F527" s="1"/>
      <c r="G527" s="1"/>
      <c r="H527" s="187"/>
    </row>
    <row r="528" spans="2:8" ht="12.75">
      <c r="B528" s="1"/>
      <c r="C528" s="1"/>
      <c r="D528" s="1"/>
      <c r="E528" s="1"/>
      <c r="F528" s="1"/>
      <c r="G528" s="1"/>
      <c r="H528" s="187"/>
    </row>
    <row r="529" spans="2:8" ht="12.75">
      <c r="B529" s="1"/>
      <c r="C529" s="1"/>
      <c r="D529" s="1"/>
      <c r="E529" s="1"/>
      <c r="F529" s="1"/>
      <c r="G529" s="1"/>
      <c r="H529" s="187"/>
    </row>
    <row r="530" spans="2:8" ht="12.75">
      <c r="B530" s="1"/>
      <c r="C530" s="1"/>
      <c r="D530" s="1"/>
      <c r="E530" s="1"/>
      <c r="F530" s="1"/>
      <c r="G530" s="1"/>
      <c r="H530" s="187"/>
    </row>
    <row r="531" spans="2:8" ht="12.75">
      <c r="B531" s="1"/>
      <c r="C531" s="1"/>
      <c r="D531" s="1"/>
      <c r="E531" s="1"/>
      <c r="F531" s="1"/>
      <c r="G531" s="1"/>
      <c r="H531" s="187"/>
    </row>
    <row r="532" spans="2:8" ht="12.75">
      <c r="B532" s="1"/>
      <c r="C532" s="1"/>
      <c r="D532" s="1"/>
      <c r="E532" s="1"/>
      <c r="F532" s="1"/>
      <c r="G532" s="1"/>
      <c r="H532" s="187"/>
    </row>
    <row r="533" spans="2:8" ht="12.75">
      <c r="B533" s="1"/>
      <c r="C533" s="1"/>
      <c r="D533" s="1"/>
      <c r="E533" s="1"/>
      <c r="F533" s="1"/>
      <c r="G533" s="1"/>
      <c r="H533" s="187"/>
    </row>
    <row r="534" spans="2:8" ht="12.75">
      <c r="B534" s="1"/>
      <c r="C534" s="1"/>
      <c r="D534" s="1"/>
      <c r="E534" s="1"/>
      <c r="F534" s="1"/>
      <c r="G534" s="1"/>
      <c r="H534" s="187"/>
    </row>
    <row r="535" spans="2:8" ht="12.75">
      <c r="B535" s="1"/>
      <c r="C535" s="1"/>
      <c r="D535" s="1"/>
      <c r="E535" s="1"/>
      <c r="F535" s="1"/>
      <c r="G535" s="1"/>
      <c r="H535" s="187"/>
    </row>
    <row r="536" spans="2:8" ht="12.75">
      <c r="B536" s="1"/>
      <c r="C536" s="1"/>
      <c r="D536" s="1"/>
      <c r="E536" s="1"/>
      <c r="F536" s="1"/>
      <c r="G536" s="1"/>
      <c r="H536" s="187"/>
    </row>
    <row r="537" spans="2:8" ht="12.75">
      <c r="B537" s="1"/>
      <c r="C537" s="1"/>
      <c r="D537" s="1"/>
      <c r="E537" s="1"/>
      <c r="F537" s="1"/>
      <c r="G537" s="1"/>
      <c r="H537" s="187"/>
    </row>
    <row r="538" spans="2:8" ht="12.75">
      <c r="B538" s="1"/>
      <c r="C538" s="1"/>
      <c r="D538" s="1"/>
      <c r="E538" s="1"/>
      <c r="F538" s="1"/>
      <c r="G538" s="1"/>
      <c r="H538" s="187"/>
    </row>
    <row r="539" spans="2:8" ht="12.75">
      <c r="B539" s="1"/>
      <c r="C539" s="1"/>
      <c r="D539" s="1"/>
      <c r="E539" s="1"/>
      <c r="F539" s="1"/>
      <c r="G539" s="1"/>
      <c r="H539" s="187"/>
    </row>
    <row r="540" spans="2:8" ht="12.75">
      <c r="B540" s="1"/>
      <c r="C540" s="1"/>
      <c r="D540" s="1"/>
      <c r="E540" s="1"/>
      <c r="F540" s="1"/>
      <c r="G540" s="1"/>
      <c r="H540" s="187"/>
    </row>
    <row r="541" spans="2:8" ht="12.75">
      <c r="B541" s="1"/>
      <c r="C541" s="1"/>
      <c r="D541" s="1"/>
      <c r="E541" s="1"/>
      <c r="F541" s="1"/>
      <c r="G541" s="1"/>
      <c r="H541" s="187"/>
    </row>
    <row r="542" spans="2:8" ht="12.75">
      <c r="B542" s="1"/>
      <c r="C542" s="1"/>
      <c r="D542" s="1"/>
      <c r="E542" s="1"/>
      <c r="F542" s="1"/>
      <c r="G542" s="1"/>
      <c r="H542" s="187"/>
    </row>
    <row r="543" spans="2:8" ht="12.75">
      <c r="B543" s="1"/>
      <c r="C543" s="1"/>
      <c r="D543" s="1"/>
      <c r="E543" s="1"/>
      <c r="F543" s="1"/>
      <c r="G543" s="1"/>
      <c r="H543" s="187"/>
    </row>
    <row r="544" spans="2:8" ht="12.75">
      <c r="B544" s="1"/>
      <c r="C544" s="1"/>
      <c r="D544" s="1"/>
      <c r="E544" s="1"/>
      <c r="F544" s="1"/>
      <c r="G544" s="1"/>
      <c r="H544" s="187"/>
    </row>
    <row r="545" spans="2:8" ht="12.75">
      <c r="B545" s="1"/>
      <c r="C545" s="1"/>
      <c r="D545" s="1"/>
      <c r="E545" s="1"/>
      <c r="F545" s="1"/>
      <c r="G545" s="1"/>
      <c r="H545" s="187"/>
    </row>
    <row r="546" spans="2:8" ht="12.75">
      <c r="B546" s="1"/>
      <c r="C546" s="1"/>
      <c r="D546" s="1"/>
      <c r="E546" s="1"/>
      <c r="F546" s="1"/>
      <c r="G546" s="1"/>
      <c r="H546" s="187"/>
    </row>
    <row r="547" spans="2:8" ht="12.75">
      <c r="B547" s="1"/>
      <c r="C547" s="1"/>
      <c r="D547" s="1"/>
      <c r="E547" s="1"/>
      <c r="F547" s="1"/>
      <c r="G547" s="1"/>
      <c r="H547" s="187"/>
    </row>
    <row r="548" spans="2:8" ht="12.75">
      <c r="B548" s="1"/>
      <c r="C548" s="1"/>
      <c r="D548" s="1"/>
      <c r="E548" s="1"/>
      <c r="F548" s="1"/>
      <c r="G548" s="1"/>
      <c r="H548" s="187"/>
    </row>
    <row r="549" spans="2:8" ht="12.75">
      <c r="B549" s="1"/>
      <c r="C549" s="1"/>
      <c r="D549" s="1"/>
      <c r="E549" s="1"/>
      <c r="F549" s="1"/>
      <c r="G549" s="1"/>
      <c r="H549" s="187"/>
    </row>
    <row r="550" spans="2:8" ht="12.75">
      <c r="B550" s="1"/>
      <c r="C550" s="1"/>
      <c r="D550" s="1"/>
      <c r="E550" s="1"/>
      <c r="F550" s="1"/>
      <c r="G550" s="1"/>
      <c r="H550" s="187"/>
    </row>
    <row r="551" spans="2:8" ht="12.75">
      <c r="B551" s="1"/>
      <c r="C551" s="1"/>
      <c r="D551" s="1"/>
      <c r="E551" s="1"/>
      <c r="F551" s="1"/>
      <c r="G551" s="1"/>
      <c r="H551" s="187"/>
    </row>
    <row r="552" spans="2:8" ht="12.75">
      <c r="B552" s="1"/>
      <c r="C552" s="1"/>
      <c r="D552" s="1"/>
      <c r="E552" s="1"/>
      <c r="F552" s="1"/>
      <c r="G552" s="1"/>
      <c r="H552" s="187"/>
    </row>
    <row r="553" spans="2:8" ht="12.75">
      <c r="B553" s="1"/>
      <c r="C553" s="1"/>
      <c r="D553" s="1"/>
      <c r="E553" s="1"/>
      <c r="F553" s="1"/>
      <c r="G553" s="1"/>
      <c r="H553" s="187"/>
    </row>
    <row r="554" spans="2:8" ht="12.75">
      <c r="B554" s="1"/>
      <c r="C554" s="1"/>
      <c r="D554" s="1"/>
      <c r="E554" s="1"/>
      <c r="F554" s="1"/>
      <c r="G554" s="1"/>
      <c r="H554" s="187"/>
    </row>
    <row r="555" spans="2:8" ht="12.75">
      <c r="B555" s="1"/>
      <c r="C555" s="1"/>
      <c r="D555" s="1"/>
      <c r="E555" s="1"/>
      <c r="F555" s="1"/>
      <c r="G555" s="1"/>
      <c r="H555" s="187"/>
    </row>
    <row r="556" spans="2:8" ht="12.75">
      <c r="B556" s="1"/>
      <c r="C556" s="1"/>
      <c r="D556" s="1"/>
      <c r="E556" s="1"/>
      <c r="F556" s="1"/>
      <c r="G556" s="1"/>
      <c r="H556" s="187"/>
    </row>
    <row r="557" spans="2:8" ht="12.75">
      <c r="B557" s="1"/>
      <c r="C557" s="1"/>
      <c r="D557" s="1"/>
      <c r="E557" s="1"/>
      <c r="F557" s="1"/>
      <c r="G557" s="1"/>
      <c r="H557" s="187"/>
    </row>
    <row r="558" spans="2:8" ht="12.75">
      <c r="B558" s="1"/>
      <c r="C558" s="1"/>
      <c r="D558" s="1"/>
      <c r="E558" s="1"/>
      <c r="F558" s="1"/>
      <c r="G558" s="1"/>
      <c r="H558" s="187"/>
    </row>
    <row r="559" spans="2:8" ht="12.75">
      <c r="B559" s="1"/>
      <c r="C559" s="1"/>
      <c r="D559" s="1"/>
      <c r="E559" s="1"/>
      <c r="F559" s="1"/>
      <c r="G559" s="1"/>
      <c r="H559" s="187"/>
    </row>
    <row r="560" spans="2:8" ht="12.75">
      <c r="B560" s="1"/>
      <c r="C560" s="1"/>
      <c r="D560" s="1"/>
      <c r="E560" s="1"/>
      <c r="F560" s="1"/>
      <c r="G560" s="1"/>
      <c r="H560" s="187"/>
    </row>
    <row r="561" spans="2:8" ht="12.75">
      <c r="B561" s="1"/>
      <c r="C561" s="1"/>
      <c r="D561" s="1"/>
      <c r="E561" s="1"/>
      <c r="F561" s="1"/>
      <c r="G561" s="1"/>
      <c r="H561" s="187"/>
    </row>
    <row r="562" spans="2:8" ht="12.75">
      <c r="B562" s="1"/>
      <c r="C562" s="1"/>
      <c r="D562" s="1"/>
      <c r="E562" s="1"/>
      <c r="F562" s="1"/>
      <c r="G562" s="1"/>
      <c r="H562" s="187"/>
    </row>
    <row r="563" spans="2:8" ht="12.75">
      <c r="B563" s="1"/>
      <c r="C563" s="1"/>
      <c r="D563" s="1"/>
      <c r="E563" s="1"/>
      <c r="F563" s="1"/>
      <c r="G563" s="1"/>
      <c r="H563" s="187"/>
    </row>
    <row r="564" spans="2:8" ht="12.75">
      <c r="B564" s="1"/>
      <c r="C564" s="1"/>
      <c r="D564" s="1"/>
      <c r="E564" s="1"/>
      <c r="F564" s="1"/>
      <c r="G564" s="1"/>
      <c r="H564" s="187"/>
    </row>
    <row r="565" spans="2:8" ht="12.75">
      <c r="B565" s="1"/>
      <c r="C565" s="1"/>
      <c r="D565" s="1"/>
      <c r="E565" s="1"/>
      <c r="F565" s="1"/>
      <c r="G565" s="1"/>
      <c r="H565" s="187"/>
    </row>
    <row r="566" spans="2:8" ht="12.75">
      <c r="B566" s="1"/>
      <c r="C566" s="1"/>
      <c r="D566" s="1"/>
      <c r="E566" s="1"/>
      <c r="F566" s="1"/>
      <c r="G566" s="1"/>
      <c r="H566" s="187"/>
    </row>
    <row r="567" spans="2:8" ht="12.75">
      <c r="B567" s="1"/>
      <c r="C567" s="1"/>
      <c r="D567" s="1"/>
      <c r="E567" s="1"/>
      <c r="F567" s="1"/>
      <c r="G567" s="1"/>
      <c r="H567" s="187"/>
    </row>
    <row r="568" spans="2:8" ht="12.75">
      <c r="B568" s="1"/>
      <c r="C568" s="1"/>
      <c r="D568" s="1"/>
      <c r="E568" s="1"/>
      <c r="F568" s="1"/>
      <c r="G568" s="1"/>
      <c r="H568" s="187"/>
    </row>
    <row r="569" spans="2:8" ht="12.75">
      <c r="B569" s="1"/>
      <c r="C569" s="1"/>
      <c r="D569" s="1"/>
      <c r="E569" s="1"/>
      <c r="F569" s="1"/>
      <c r="G569" s="1"/>
      <c r="H569" s="187"/>
    </row>
    <row r="570" spans="2:8" ht="12.75">
      <c r="B570" s="1"/>
      <c r="C570" s="1"/>
      <c r="D570" s="1"/>
      <c r="E570" s="1"/>
      <c r="F570" s="1"/>
      <c r="G570" s="1"/>
      <c r="H570" s="187"/>
    </row>
    <row r="571" spans="2:8" ht="12.75">
      <c r="B571" s="1"/>
      <c r="C571" s="1"/>
      <c r="D571" s="1"/>
      <c r="E571" s="1"/>
      <c r="F571" s="1"/>
      <c r="G571" s="1"/>
      <c r="H571" s="187"/>
    </row>
    <row r="572" spans="2:8" ht="12.75">
      <c r="B572" s="1"/>
      <c r="C572" s="1"/>
      <c r="D572" s="1"/>
      <c r="E572" s="1"/>
      <c r="F572" s="1"/>
      <c r="G572" s="1"/>
      <c r="H572" s="187"/>
    </row>
    <row r="573" spans="2:8" ht="12.75">
      <c r="B573" s="1"/>
      <c r="C573" s="1"/>
      <c r="D573" s="1"/>
      <c r="E573" s="1"/>
      <c r="F573" s="1"/>
      <c r="G573" s="1"/>
      <c r="H573" s="187"/>
    </row>
    <row r="574" spans="2:8" ht="12.75">
      <c r="B574" s="1"/>
      <c r="C574" s="1"/>
      <c r="D574" s="1"/>
      <c r="E574" s="1"/>
      <c r="F574" s="1"/>
      <c r="G574" s="1"/>
      <c r="H574" s="187"/>
    </row>
    <row r="575" spans="2:8" ht="12.75">
      <c r="B575" s="1"/>
      <c r="C575" s="1"/>
      <c r="D575" s="1"/>
      <c r="E575" s="1"/>
      <c r="F575" s="1"/>
      <c r="G575" s="1"/>
      <c r="H575" s="187"/>
    </row>
    <row r="576" ht="12.75">
      <c r="H576" s="187"/>
    </row>
    <row r="577" ht="12.75">
      <c r="H577" s="187"/>
    </row>
    <row r="578" ht="12.75">
      <c r="H578" s="187"/>
    </row>
    <row r="579" ht="12.75">
      <c r="H579" s="187"/>
    </row>
  </sheetData>
  <sheetProtection password="A5D8" sheet="1" objects="1" scenarios="1" formatColumns="0" formatRows="0"/>
  <mergeCells count="7">
    <mergeCell ref="K3:L3"/>
    <mergeCell ref="B33:G33"/>
    <mergeCell ref="A4:A5"/>
    <mergeCell ref="B45:F45"/>
    <mergeCell ref="B46:F46"/>
    <mergeCell ref="A2:H2"/>
    <mergeCell ref="B44:F44"/>
  </mergeCells>
  <dataValidations count="3">
    <dataValidation type="list" allowBlank="1" showInputMessage="1" sqref="G22">
      <formula1>procent</formula1>
    </dataValidation>
    <dataValidation type="list" allowBlank="1" showInputMessage="1" showErrorMessage="1" sqref="A6:A20">
      <formula1>"TAK, NIE"</formula1>
    </dataValidation>
    <dataValidation operator="lessThanOrEqual" allowBlank="1" prompt="Max. 600 znaków!" error="Max. 600 znaków!" sqref="B6:B20"/>
  </dataValidations>
  <printOptions horizontalCentered="1"/>
  <pageMargins left="0.5905511811023623" right="0.5905511811023623" top="0.5905511811023623" bottom="0.984251968503937" header="0" footer="0"/>
  <pageSetup fitToHeight="0" fitToWidth="1" horizontalDpi="600" verticalDpi="600" orientation="landscape" paperSize="9" scale="96" r:id="rId1"/>
  <headerFooter alignWithMargins="0">
    <oddFooter>&amp;L&amp;T              &amp;D
&amp;CStrona &amp;P z &amp;N
&amp;R&amp;A
</oddFooter>
  </headerFooter>
  <rowBreaks count="1" manualBreakCount="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AleksandraMatysiak</dc:creator>
  <cp:keywords/>
  <dc:description/>
  <cp:lastModifiedBy>Artur Gołębowski</cp:lastModifiedBy>
  <cp:lastPrinted>2016-05-19T06:56:35Z</cp:lastPrinted>
  <dcterms:created xsi:type="dcterms:W3CDTF">2015-06-26T07:06:36Z</dcterms:created>
  <dcterms:modified xsi:type="dcterms:W3CDTF">2016-10-05T11:30:19Z</dcterms:modified>
  <cp:category/>
  <cp:version/>
  <cp:contentType/>
  <cp:contentStatus/>
</cp:coreProperties>
</file>